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O:\PSA\Medewerker\Laudy Janssens\berekeningssheets\"/>
    </mc:Choice>
  </mc:AlternateContent>
  <xr:revisionPtr revIDLastSave="0" documentId="13_ncr:1_{0AD254CE-27E1-483A-BAFE-522F62DC97BF}" xr6:coauthVersionLast="47" xr6:coauthVersionMax="47" xr10:uidLastSave="{00000000-0000-0000-0000-000000000000}"/>
  <bookViews>
    <workbookView showSheetTabs="0" xWindow="-120" yWindow="-120" windowWidth="29040" windowHeight="15720" xr2:uid="{00000000-000D-0000-FFFF-FFFF00000000}"/>
  </bookViews>
  <sheets>
    <sheet name="Blad1" sheetId="1" r:id="rId1"/>
    <sheet name="Blad2" sheetId="2" r:id="rId2"/>
    <sheet name="Blad3" sheetId="3" r:id="rId3"/>
  </sheets>
  <definedNames>
    <definedName name="_xlnm.Print_Area" localSheetId="0">Blad1!$A$2:$L$27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 i="1" l="1"/>
  <c r="U5" i="1"/>
  <c r="U6" i="1"/>
  <c r="U7" i="1"/>
  <c r="C21" i="1"/>
  <c r="G24" i="1"/>
  <c r="F21" i="1"/>
  <c r="F22" i="1"/>
  <c r="F23" i="1"/>
  <c r="N26" i="1"/>
  <c r="O26" i="1" s="1"/>
  <c r="P3" i="1"/>
  <c r="Q2" i="1"/>
  <c r="R15" i="1"/>
  <c r="V4" i="1"/>
  <c r="P10" i="1"/>
  <c r="S10" i="1" s="1"/>
  <c r="Q10" i="1"/>
  <c r="P11" i="1"/>
  <c r="Q11" i="1"/>
  <c r="P12" i="1"/>
  <c r="Q12" i="1"/>
  <c r="S12" i="1" s="1"/>
  <c r="Q9" i="1"/>
  <c r="P9" i="1"/>
  <c r="P7" i="1"/>
  <c r="Q7" i="1"/>
  <c r="P8" i="1"/>
  <c r="Q8" i="1"/>
  <c r="S8" i="1" s="1"/>
  <c r="P2" i="1"/>
  <c r="V3" i="1"/>
  <c r="V5" i="1"/>
  <c r="P4" i="1"/>
  <c r="Q4" i="1" s="1"/>
  <c r="P6" i="1"/>
  <c r="Q6" i="1"/>
  <c r="Q5" i="1"/>
  <c r="P5" i="1"/>
  <c r="K14" i="1"/>
  <c r="L10" i="1"/>
  <c r="G7" i="1"/>
  <c r="V2" i="1" s="1"/>
  <c r="U4" i="1"/>
  <c r="U3" i="1"/>
  <c r="G6" i="1"/>
  <c r="V1" i="1" s="1"/>
  <c r="Q3" i="1"/>
  <c r="N27" i="1"/>
  <c r="O27" i="1" s="1"/>
  <c r="S9" i="1"/>
  <c r="N28" i="1"/>
  <c r="N29" i="1" s="1"/>
  <c r="O29" i="1" s="1"/>
  <c r="G12" i="1"/>
  <c r="G22" i="1" s="1"/>
  <c r="G9" i="1" l="1"/>
  <c r="S11" i="1"/>
  <c r="S6" i="1"/>
  <c r="D10" i="1"/>
  <c r="O28" i="1"/>
  <c r="N30" i="1"/>
  <c r="O30" i="1" s="1"/>
  <c r="M26" i="1"/>
  <c r="P24" i="1"/>
  <c r="Q24" i="1" s="1"/>
  <c r="P15" i="1"/>
  <c r="Q15" i="1" s="1"/>
  <c r="R16" i="1" s="1"/>
  <c r="S7" i="1"/>
  <c r="P17" i="1"/>
  <c r="Q17" i="1" s="1"/>
  <c r="R18" i="1" s="1"/>
  <c r="P25" i="1"/>
  <c r="I2" i="1" s="1"/>
  <c r="P19" i="1"/>
  <c r="P21" i="1"/>
  <c r="Q21" i="1" s="1"/>
  <c r="R22" i="1" s="1"/>
  <c r="S5" i="1"/>
  <c r="P18" i="1"/>
  <c r="P16" i="1"/>
  <c r="Q16" i="1" s="1"/>
  <c r="R17" i="1" s="1"/>
  <c r="P22" i="1"/>
  <c r="Q22" i="1" s="1"/>
  <c r="R23" i="1" s="1"/>
  <c r="P20" i="1"/>
  <c r="Q20" i="1" s="1"/>
  <c r="R21" i="1" s="1"/>
  <c r="P23" i="1"/>
  <c r="Q23" i="1" s="1"/>
  <c r="R24" i="1" s="1"/>
  <c r="N31" i="1"/>
  <c r="R25" i="1" l="1"/>
  <c r="S15" i="1"/>
  <c r="S22" i="1"/>
  <c r="Q25" i="1"/>
  <c r="S25" i="1" s="1"/>
  <c r="S17" i="1"/>
  <c r="S20" i="1"/>
  <c r="S24" i="1"/>
  <c r="S16" i="1"/>
  <c r="Q19" i="1"/>
  <c r="R20" i="1" s="1"/>
  <c r="P30" i="1"/>
  <c r="P26" i="1"/>
  <c r="P29" i="1"/>
  <c r="P27" i="1"/>
  <c r="Q18" i="1"/>
  <c r="R19" i="1" s="1"/>
  <c r="P28" i="1"/>
  <c r="S21" i="1"/>
  <c r="S23" i="1"/>
  <c r="O31" i="1"/>
  <c r="N32" i="1"/>
  <c r="P31" i="1"/>
  <c r="Q28" i="1" l="1"/>
  <c r="R28" i="1" s="1"/>
  <c r="Q30" i="1"/>
  <c r="R30" i="1" s="1"/>
  <c r="Q31" i="1"/>
  <c r="R31" i="1" s="1"/>
  <c r="T31" i="1" s="1"/>
  <c r="Q29" i="1"/>
  <c r="R29" i="1" s="1"/>
  <c r="Q27" i="1"/>
  <c r="R27" i="1" s="1"/>
  <c r="M27" i="1" s="1"/>
  <c r="Q26" i="1"/>
  <c r="R26" i="1" s="1"/>
  <c r="S18" i="1"/>
  <c r="S19" i="1"/>
  <c r="O32" i="1"/>
  <c r="P32" i="1"/>
  <c r="N33" i="1"/>
  <c r="Q32" i="1"/>
  <c r="M28" i="1" l="1"/>
  <c r="M29" i="1" s="1"/>
  <c r="M30" i="1" s="1"/>
  <c r="M31" i="1" s="1"/>
  <c r="T30" i="1"/>
  <c r="S30" i="1"/>
  <c r="S31" i="1"/>
  <c r="T29" i="1"/>
  <c r="S29" i="1"/>
  <c r="S27" i="1"/>
  <c r="T27" i="1"/>
  <c r="S26" i="1"/>
  <c r="T26" i="1"/>
  <c r="U26" i="1" s="1"/>
  <c r="F15" i="1"/>
  <c r="R32" i="1"/>
  <c r="T32" i="1" s="1"/>
  <c r="T28" i="1"/>
  <c r="S28" i="1"/>
  <c r="O33" i="1"/>
  <c r="P33" i="1"/>
  <c r="N34" i="1"/>
  <c r="Q33" i="1"/>
  <c r="S32" i="1" l="1"/>
  <c r="M32" i="1"/>
  <c r="U27" i="1"/>
  <c r="U28" i="1" s="1"/>
  <c r="U29" i="1" s="1"/>
  <c r="U30" i="1" s="1"/>
  <c r="U31" i="1" s="1"/>
  <c r="U32" i="1" s="1"/>
  <c r="R33" i="1"/>
  <c r="O34" i="1"/>
  <c r="N35" i="1"/>
  <c r="P34" i="1"/>
  <c r="Q34" i="1"/>
  <c r="T33" i="1" l="1"/>
  <c r="M33" i="1"/>
  <c r="U33" i="1"/>
  <c r="S33" i="1"/>
  <c r="R34" i="1"/>
  <c r="T34" i="1" s="1"/>
  <c r="P35" i="1"/>
  <c r="N36" i="1"/>
  <c r="O35" i="1"/>
  <c r="Q35" i="1"/>
  <c r="M34" i="1" l="1"/>
  <c r="U34" i="1"/>
  <c r="N37" i="1"/>
  <c r="O36" i="1"/>
  <c r="P36" i="1"/>
  <c r="Q36" i="1"/>
  <c r="S34" i="1"/>
  <c r="R35" i="1"/>
  <c r="T35" i="1" s="1"/>
  <c r="U35" i="1" l="1"/>
  <c r="M35" i="1"/>
  <c r="R36" i="1"/>
  <c r="T36" i="1" s="1"/>
  <c r="U36" i="1" s="1"/>
  <c r="O37" i="1"/>
  <c r="P37" i="1"/>
  <c r="N38" i="1"/>
  <c r="Q37" i="1"/>
  <c r="S35" i="1"/>
  <c r="M36" i="1" l="1"/>
  <c r="R37" i="1"/>
  <c r="T37" i="1" s="1"/>
  <c r="U37" i="1" s="1"/>
  <c r="S36" i="1"/>
  <c r="N39" i="1"/>
  <c r="P38" i="1"/>
  <c r="O38" i="1"/>
  <c r="Q38" i="1"/>
  <c r="M37" i="1" l="1"/>
  <c r="S37" i="1"/>
  <c r="O39" i="1"/>
  <c r="N40" i="1"/>
  <c r="P39" i="1"/>
  <c r="Q39" i="1"/>
  <c r="R38" i="1"/>
  <c r="T38" i="1" s="1"/>
  <c r="U38" i="1" s="1"/>
  <c r="M38" i="1" l="1"/>
  <c r="S38" i="1"/>
  <c r="R39" i="1"/>
  <c r="T39" i="1" s="1"/>
  <c r="U39" i="1" s="1"/>
  <c r="N41" i="1"/>
  <c r="P40" i="1"/>
  <c r="O40" i="1"/>
  <c r="Q40" i="1"/>
  <c r="S39" i="1" l="1"/>
  <c r="M39" i="1"/>
  <c r="O41" i="1"/>
  <c r="P41" i="1"/>
  <c r="N42" i="1"/>
  <c r="Q41" i="1"/>
  <c r="R40" i="1"/>
  <c r="T40" i="1" s="1"/>
  <c r="U40" i="1" s="1"/>
  <c r="M40" i="1" l="1"/>
  <c r="P42" i="1"/>
  <c r="N43" i="1"/>
  <c r="O42" i="1"/>
  <c r="Q42" i="1"/>
  <c r="R41" i="1"/>
  <c r="T41" i="1" s="1"/>
  <c r="U41" i="1" s="1"/>
  <c r="S40" i="1"/>
  <c r="M41" i="1" l="1"/>
  <c r="S41" i="1"/>
  <c r="O43" i="1"/>
  <c r="N44" i="1"/>
  <c r="P43" i="1"/>
  <c r="Q43" i="1"/>
  <c r="R42" i="1"/>
  <c r="T42" i="1" s="1"/>
  <c r="U42" i="1" s="1"/>
  <c r="M42" i="1" l="1"/>
  <c r="R43" i="1"/>
  <c r="T43" i="1" s="1"/>
  <c r="U43" i="1" s="1"/>
  <c r="N45" i="1"/>
  <c r="P44" i="1"/>
  <c r="O44" i="1"/>
  <c r="Q44" i="1"/>
  <c r="S42" i="1"/>
  <c r="S43" i="1" l="1"/>
  <c r="M43" i="1"/>
  <c r="N46" i="1"/>
  <c r="O45" i="1"/>
  <c r="P45" i="1"/>
  <c r="Q45" i="1"/>
  <c r="R44" i="1"/>
  <c r="T44" i="1" s="1"/>
  <c r="U44" i="1" s="1"/>
  <c r="M44" i="1" l="1"/>
  <c r="S44" i="1"/>
  <c r="N47" i="1"/>
  <c r="P46" i="1"/>
  <c r="O46" i="1"/>
  <c r="Q46" i="1"/>
  <c r="R45" i="1"/>
  <c r="T45" i="1" s="1"/>
  <c r="U45" i="1" s="1"/>
  <c r="M45" i="1" l="1"/>
  <c r="S45" i="1"/>
  <c r="N48" i="1"/>
  <c r="O47" i="1"/>
  <c r="P47" i="1"/>
  <c r="Q47" i="1"/>
  <c r="R46" i="1"/>
  <c r="T46" i="1" s="1"/>
  <c r="U46" i="1" s="1"/>
  <c r="M46" i="1" l="1"/>
  <c r="R47" i="1"/>
  <c r="T47" i="1" s="1"/>
  <c r="U47" i="1" s="1"/>
  <c r="O48" i="1"/>
  <c r="P48" i="1"/>
  <c r="N49" i="1"/>
  <c r="Q48" i="1"/>
  <c r="S46" i="1"/>
  <c r="M47" i="1" l="1"/>
  <c r="S47" i="1"/>
  <c r="N50" i="1"/>
  <c r="P49" i="1"/>
  <c r="O49" i="1"/>
  <c r="Q49" i="1"/>
  <c r="R48" i="1"/>
  <c r="T48" i="1" s="1"/>
  <c r="U48" i="1" s="1"/>
  <c r="M48" i="1" l="1"/>
  <c r="R49" i="1"/>
  <c r="T49" i="1" s="1"/>
  <c r="U49" i="1" s="1"/>
  <c r="S48" i="1"/>
  <c r="N51" i="1"/>
  <c r="O50" i="1"/>
  <c r="P50" i="1"/>
  <c r="Q50" i="1"/>
  <c r="M49" i="1" l="1"/>
  <c r="S49" i="1"/>
  <c r="R50" i="1"/>
  <c r="T50" i="1" s="1"/>
  <c r="U50" i="1" s="1"/>
  <c r="N52" i="1"/>
  <c r="P51" i="1"/>
  <c r="O51" i="1"/>
  <c r="Q51" i="1"/>
  <c r="M50" i="1" l="1"/>
  <c r="R51" i="1"/>
  <c r="S50" i="1"/>
  <c r="O52" i="1"/>
  <c r="N53" i="1"/>
  <c r="P52" i="1"/>
  <c r="Q52" i="1"/>
  <c r="T51" i="1" l="1"/>
  <c r="U51" i="1" s="1"/>
  <c r="S51" i="1"/>
  <c r="M51" i="1"/>
  <c r="O53" i="1"/>
  <c r="N54" i="1"/>
  <c r="P53" i="1"/>
  <c r="Q53" i="1"/>
  <c r="R52" i="1"/>
  <c r="T52" i="1" s="1"/>
  <c r="U52" i="1" l="1"/>
  <c r="S52" i="1"/>
  <c r="M52" i="1"/>
  <c r="R53" i="1"/>
  <c r="T53" i="1" s="1"/>
  <c r="N55" i="1"/>
  <c r="P54" i="1"/>
  <c r="O54" i="1"/>
  <c r="Q54" i="1"/>
  <c r="U53" i="1" l="1"/>
  <c r="U54" i="1" s="1"/>
  <c r="M53" i="1"/>
  <c r="R54" i="1"/>
  <c r="T54" i="1" s="1"/>
  <c r="S53" i="1"/>
  <c r="P55" i="1"/>
  <c r="O55" i="1"/>
  <c r="N56" i="1"/>
  <c r="Q55" i="1"/>
  <c r="S54" i="1"/>
  <c r="M54" i="1" l="1"/>
  <c r="R55" i="1"/>
  <c r="T55" i="1" s="1"/>
  <c r="U55" i="1" s="1"/>
  <c r="N57" i="1"/>
  <c r="O56" i="1"/>
  <c r="P56" i="1"/>
  <c r="Q56" i="1"/>
  <c r="M55" i="1" l="1"/>
  <c r="R56" i="1"/>
  <c r="T56" i="1" s="1"/>
  <c r="U56" i="1" s="1"/>
  <c r="P57" i="1"/>
  <c r="O57" i="1"/>
  <c r="N58" i="1"/>
  <c r="Q57" i="1"/>
  <c r="S55" i="1"/>
  <c r="S56" i="1" l="1"/>
  <c r="M56" i="1"/>
  <c r="N59" i="1"/>
  <c r="P58" i="1"/>
  <c r="O58" i="1"/>
  <c r="Q58" i="1"/>
  <c r="R57" i="1"/>
  <c r="T57" i="1" s="1"/>
  <c r="U57" i="1" s="1"/>
  <c r="M57" i="1" l="1"/>
  <c r="O59" i="1"/>
  <c r="P59" i="1"/>
  <c r="N60" i="1"/>
  <c r="Q59" i="1"/>
  <c r="R58" i="1"/>
  <c r="S57" i="1"/>
  <c r="T58" i="1" l="1"/>
  <c r="U58" i="1" s="1"/>
  <c r="S58" i="1"/>
  <c r="M58" i="1"/>
  <c r="R59" i="1"/>
  <c r="T59" i="1" s="1"/>
  <c r="P60" i="1"/>
  <c r="N61" i="1"/>
  <c r="O60" i="1"/>
  <c r="Q60" i="1"/>
  <c r="U59" i="1" l="1"/>
  <c r="M59" i="1"/>
  <c r="S59" i="1"/>
  <c r="R60" i="1"/>
  <c r="T60" i="1" s="1"/>
  <c r="U60" i="1" s="1"/>
  <c r="P61" i="1"/>
  <c r="O61" i="1"/>
  <c r="N62" i="1"/>
  <c r="Q61" i="1"/>
  <c r="M60" i="1" l="1"/>
  <c r="S60" i="1"/>
  <c r="R61" i="1"/>
  <c r="T61" i="1" s="1"/>
  <c r="U61" i="1" s="1"/>
  <c r="P62" i="1"/>
  <c r="O62" i="1"/>
  <c r="N63" i="1"/>
  <c r="Q62" i="1"/>
  <c r="M61" i="1" l="1"/>
  <c r="R62" i="1"/>
  <c r="T62" i="1" s="1"/>
  <c r="U62" i="1" s="1"/>
  <c r="P63" i="1"/>
  <c r="N64" i="1"/>
  <c r="O63" i="1"/>
  <c r="Q63" i="1"/>
  <c r="S62" i="1"/>
  <c r="S61" i="1"/>
  <c r="M62" i="1" l="1"/>
  <c r="P64" i="1"/>
  <c r="N65" i="1"/>
  <c r="O64" i="1"/>
  <c r="Q64" i="1"/>
  <c r="R63" i="1"/>
  <c r="T63" i="1" s="1"/>
  <c r="U63" i="1" s="1"/>
  <c r="M63" i="1" l="1"/>
  <c r="O65" i="1"/>
  <c r="P65" i="1"/>
  <c r="N66" i="1"/>
  <c r="Q65" i="1"/>
  <c r="R64" i="1"/>
  <c r="T64" i="1" s="1"/>
  <c r="U64" i="1" s="1"/>
  <c r="S63" i="1"/>
  <c r="M64" i="1" l="1"/>
  <c r="R65" i="1"/>
  <c r="T65" i="1" s="1"/>
  <c r="U65" i="1" s="1"/>
  <c r="S64" i="1"/>
  <c r="N67" i="1"/>
  <c r="O66" i="1"/>
  <c r="P66" i="1"/>
  <c r="Q66" i="1"/>
  <c r="M65" i="1" l="1"/>
  <c r="S65" i="1"/>
  <c r="R66" i="1"/>
  <c r="T66" i="1" s="1"/>
  <c r="U66" i="1" s="1"/>
  <c r="P67" i="1"/>
  <c r="N68" i="1"/>
  <c r="O67" i="1"/>
  <c r="Q67" i="1"/>
  <c r="M66" i="1" l="1"/>
  <c r="S66" i="1"/>
  <c r="N69" i="1"/>
  <c r="O68" i="1"/>
  <c r="P68" i="1"/>
  <c r="Q68" i="1"/>
  <c r="R67" i="1"/>
  <c r="T67" i="1" s="1"/>
  <c r="U67" i="1" s="1"/>
  <c r="M67" i="1" l="1"/>
  <c r="P69" i="1"/>
  <c r="N70" i="1"/>
  <c r="O69" i="1"/>
  <c r="Q69" i="1"/>
  <c r="R68" i="1"/>
  <c r="T68" i="1" s="1"/>
  <c r="U68" i="1" s="1"/>
  <c r="S67" i="1"/>
  <c r="M68" i="1" l="1"/>
  <c r="R69" i="1"/>
  <c r="T69" i="1" s="1"/>
  <c r="U69" i="1" s="1"/>
  <c r="S69" i="1"/>
  <c r="S68" i="1"/>
  <c r="N71" i="1"/>
  <c r="P70" i="1"/>
  <c r="O70" i="1"/>
  <c r="Q70" i="1"/>
  <c r="M69" i="1" l="1"/>
  <c r="R70" i="1"/>
  <c r="T70" i="1" s="1"/>
  <c r="U70" i="1" s="1"/>
  <c r="N72" i="1"/>
  <c r="P71" i="1"/>
  <c r="O71" i="1"/>
  <c r="Q71" i="1"/>
  <c r="S70" i="1" l="1"/>
  <c r="M70" i="1"/>
  <c r="R71" i="1"/>
  <c r="T71" i="1" s="1"/>
  <c r="U71" i="1" s="1"/>
  <c r="P72" i="1"/>
  <c r="N73" i="1"/>
  <c r="O72" i="1"/>
  <c r="Q72" i="1"/>
  <c r="M71" i="1" l="1"/>
  <c r="S71" i="1"/>
  <c r="N74" i="1"/>
  <c r="P73" i="1"/>
  <c r="O73" i="1"/>
  <c r="Q73" i="1"/>
  <c r="R72" i="1"/>
  <c r="T72" i="1" l="1"/>
  <c r="U72" i="1" s="1"/>
  <c r="M72" i="1"/>
  <c r="S72" i="1"/>
  <c r="P74" i="1"/>
  <c r="O74" i="1"/>
  <c r="N75" i="1"/>
  <c r="Q74" i="1"/>
  <c r="R73" i="1"/>
  <c r="T73" i="1" s="1"/>
  <c r="U73" i="1" s="1"/>
  <c r="S73" i="1" l="1"/>
  <c r="M73" i="1"/>
  <c r="P75" i="1"/>
  <c r="N76" i="1"/>
  <c r="O75" i="1"/>
  <c r="Q75" i="1"/>
  <c r="R74" i="1"/>
  <c r="T74" i="1" s="1"/>
  <c r="U74" i="1" s="1"/>
  <c r="M74" i="1" l="1"/>
  <c r="S74" i="1"/>
  <c r="P76" i="1"/>
  <c r="O76" i="1"/>
  <c r="N77" i="1"/>
  <c r="Q76" i="1"/>
  <c r="R75" i="1"/>
  <c r="T75" i="1" s="1"/>
  <c r="U75" i="1" s="1"/>
  <c r="M75" i="1" l="1"/>
  <c r="R76" i="1"/>
  <c r="T76" i="1" s="1"/>
  <c r="U76" i="1" s="1"/>
  <c r="S75" i="1"/>
  <c r="P77" i="1"/>
  <c r="N78" i="1"/>
  <c r="O77" i="1"/>
  <c r="Q77" i="1"/>
  <c r="S76" i="1"/>
  <c r="M76" i="1" l="1"/>
  <c r="O78" i="1"/>
  <c r="N79" i="1"/>
  <c r="P78" i="1"/>
  <c r="Q78" i="1"/>
  <c r="R77" i="1"/>
  <c r="T77" i="1" s="1"/>
  <c r="U77" i="1" s="1"/>
  <c r="S77" i="1" l="1"/>
  <c r="M77" i="1"/>
  <c r="R78" i="1"/>
  <c r="T78" i="1" s="1"/>
  <c r="U78" i="1" s="1"/>
  <c r="N80" i="1"/>
  <c r="O79" i="1"/>
  <c r="P79" i="1"/>
  <c r="Q79" i="1"/>
  <c r="S78" i="1" l="1"/>
  <c r="M78" i="1"/>
  <c r="R79" i="1"/>
  <c r="T79" i="1" s="1"/>
  <c r="U79" i="1" s="1"/>
  <c r="O80" i="1"/>
  <c r="P80" i="1"/>
  <c r="N81" i="1"/>
  <c r="Q80" i="1"/>
  <c r="M79" i="1" l="1"/>
  <c r="S79" i="1"/>
  <c r="N82" i="1"/>
  <c r="O81" i="1"/>
  <c r="P81" i="1"/>
  <c r="Q81" i="1"/>
  <c r="R80" i="1"/>
  <c r="T80" i="1" s="1"/>
  <c r="U80" i="1" s="1"/>
  <c r="M80" i="1" l="1"/>
  <c r="S80" i="1"/>
  <c r="O82" i="1"/>
  <c r="P82" i="1"/>
  <c r="N83" i="1"/>
  <c r="Q82" i="1"/>
  <c r="R81" i="1"/>
  <c r="T81" i="1" s="1"/>
  <c r="U81" i="1" s="1"/>
  <c r="M81" i="1" l="1"/>
  <c r="R82" i="1"/>
  <c r="T82" i="1" s="1"/>
  <c r="U82" i="1" s="1"/>
  <c r="P83" i="1"/>
  <c r="N84" i="1"/>
  <c r="O83" i="1"/>
  <c r="Q83" i="1"/>
  <c r="S81" i="1"/>
  <c r="M82" i="1" l="1"/>
  <c r="R83" i="1"/>
  <c r="T83" i="1" s="1"/>
  <c r="U83" i="1" s="1"/>
  <c r="S82" i="1"/>
  <c r="O84" i="1"/>
  <c r="P84" i="1"/>
  <c r="N85" i="1"/>
  <c r="Q84" i="1"/>
  <c r="M83" i="1" l="1"/>
  <c r="S83" i="1"/>
  <c r="R84" i="1"/>
  <c r="T84" i="1" s="1"/>
  <c r="U84" i="1" s="1"/>
  <c r="O85" i="1"/>
  <c r="N86" i="1"/>
  <c r="P85" i="1"/>
  <c r="Q85" i="1"/>
  <c r="M84" i="1" l="1"/>
  <c r="S84" i="1"/>
  <c r="R85" i="1"/>
  <c r="T85" i="1" s="1"/>
  <c r="U85" i="1" s="1"/>
  <c r="N87" i="1"/>
  <c r="P86" i="1"/>
  <c r="O86" i="1"/>
  <c r="Q86" i="1"/>
  <c r="M85" i="1" l="1"/>
  <c r="S85" i="1"/>
  <c r="R86" i="1"/>
  <c r="P87" i="1"/>
  <c r="O87" i="1"/>
  <c r="N88" i="1"/>
  <c r="Q87" i="1"/>
  <c r="T86" i="1" l="1"/>
  <c r="U86" i="1" s="1"/>
  <c r="S86" i="1"/>
  <c r="M86" i="1"/>
  <c r="R87" i="1"/>
  <c r="T87" i="1" s="1"/>
  <c r="O88" i="1"/>
  <c r="N89" i="1"/>
  <c r="P88" i="1"/>
  <c r="Q88" i="1"/>
  <c r="U87" i="1" l="1"/>
  <c r="R88" i="1"/>
  <c r="T88" i="1" s="1"/>
  <c r="S87" i="1"/>
  <c r="M87" i="1"/>
  <c r="N90" i="1"/>
  <c r="O89" i="1"/>
  <c r="P89" i="1"/>
  <c r="Q89" i="1"/>
  <c r="U88" i="1"/>
  <c r="M88" i="1" l="1"/>
  <c r="S88" i="1"/>
  <c r="R89" i="1"/>
  <c r="T89" i="1" s="1"/>
  <c r="U89" i="1" s="1"/>
  <c r="S89" i="1"/>
  <c r="P90" i="1"/>
  <c r="N91" i="1"/>
  <c r="O90" i="1"/>
  <c r="Q90" i="1"/>
  <c r="M89" i="1" l="1"/>
  <c r="R90" i="1"/>
  <c r="T90" i="1" s="1"/>
  <c r="U90" i="1" s="1"/>
  <c r="S90" i="1"/>
  <c r="P91" i="1"/>
  <c r="N92" i="1"/>
  <c r="O91" i="1"/>
  <c r="Q91" i="1"/>
  <c r="R91" i="1" l="1"/>
  <c r="T91" i="1" s="1"/>
  <c r="U91" i="1" s="1"/>
  <c r="M90" i="1"/>
  <c r="O92" i="1"/>
  <c r="N93" i="1"/>
  <c r="P92" i="1"/>
  <c r="Q92" i="1"/>
  <c r="M91" i="1" l="1"/>
  <c r="R92" i="1"/>
  <c r="T92" i="1" s="1"/>
  <c r="U92" i="1" s="1"/>
  <c r="S91" i="1"/>
  <c r="O93" i="1"/>
  <c r="N94" i="1"/>
  <c r="P93" i="1"/>
  <c r="Q93" i="1"/>
  <c r="R93" i="1" l="1"/>
  <c r="T93" i="1" s="1"/>
  <c r="S93" i="1"/>
  <c r="U93" i="1"/>
  <c r="M92" i="1"/>
  <c r="M93" i="1" s="1"/>
  <c r="S92" i="1"/>
  <c r="P94" i="1"/>
  <c r="O94" i="1"/>
  <c r="N95" i="1"/>
  <c r="Q94" i="1"/>
  <c r="R94" i="1" l="1"/>
  <c r="T94" i="1" s="1"/>
  <c r="U94" i="1" s="1"/>
  <c r="N96" i="1"/>
  <c r="O95" i="1"/>
  <c r="P95" i="1"/>
  <c r="Q95" i="1"/>
  <c r="S94" i="1" l="1"/>
  <c r="M94" i="1"/>
  <c r="R95" i="1"/>
  <c r="T95" i="1" s="1"/>
  <c r="U95" i="1" s="1"/>
  <c r="N97" i="1"/>
  <c r="O96" i="1"/>
  <c r="P96" i="1"/>
  <c r="Q96" i="1"/>
  <c r="M95" i="1" l="1"/>
  <c r="S95" i="1"/>
  <c r="R96" i="1"/>
  <c r="T96" i="1" s="1"/>
  <c r="U96" i="1" s="1"/>
  <c r="P97" i="1"/>
  <c r="N98" i="1"/>
  <c r="O97" i="1"/>
  <c r="Q97" i="1"/>
  <c r="M96" i="1" l="1"/>
  <c r="R97" i="1"/>
  <c r="T97" i="1" s="1"/>
  <c r="U97" i="1" s="1"/>
  <c r="S96" i="1"/>
  <c r="S97" i="1"/>
  <c r="O98" i="1"/>
  <c r="P98" i="1"/>
  <c r="N99" i="1"/>
  <c r="Q98" i="1"/>
  <c r="M97" i="1" l="1"/>
  <c r="P99" i="1"/>
  <c r="N100" i="1"/>
  <c r="O99" i="1"/>
  <c r="Q99" i="1"/>
  <c r="R98" i="1"/>
  <c r="T98" i="1" s="1"/>
  <c r="U98" i="1" s="1"/>
  <c r="M98" i="1" l="1"/>
  <c r="O100" i="1"/>
  <c r="N101" i="1"/>
  <c r="P100" i="1"/>
  <c r="Q100" i="1"/>
  <c r="S98" i="1"/>
  <c r="R99" i="1"/>
  <c r="T99" i="1" s="1"/>
  <c r="U99" i="1" s="1"/>
  <c r="M99" i="1" l="1"/>
  <c r="R100" i="1"/>
  <c r="T100" i="1" s="1"/>
  <c r="S99" i="1"/>
  <c r="U100" i="1"/>
  <c r="O101" i="1"/>
  <c r="N102" i="1"/>
  <c r="P101" i="1"/>
  <c r="Q101" i="1"/>
  <c r="M100" i="1" l="1"/>
  <c r="S100" i="1"/>
  <c r="R101" i="1"/>
  <c r="T101" i="1" s="1"/>
  <c r="U101" i="1" s="1"/>
  <c r="P102" i="1"/>
  <c r="N103" i="1"/>
  <c r="O102" i="1"/>
  <c r="Q102" i="1"/>
  <c r="S101" i="1" l="1"/>
  <c r="M101" i="1"/>
  <c r="O103" i="1"/>
  <c r="N104" i="1"/>
  <c r="P103" i="1"/>
  <c r="Q103" i="1"/>
  <c r="R102" i="1"/>
  <c r="T102" i="1" s="1"/>
  <c r="U102" i="1" s="1"/>
  <c r="M102" i="1" l="1"/>
  <c r="P104" i="1"/>
  <c r="N105" i="1"/>
  <c r="O104" i="1"/>
  <c r="Q104" i="1"/>
  <c r="R103" i="1"/>
  <c r="T103" i="1" s="1"/>
  <c r="U103" i="1" s="1"/>
  <c r="S102" i="1"/>
  <c r="M103" i="1" l="1"/>
  <c r="S103" i="1"/>
  <c r="O105" i="1"/>
  <c r="P105" i="1"/>
  <c r="N106" i="1"/>
  <c r="Q105" i="1"/>
  <c r="R104" i="1"/>
  <c r="T104" i="1" s="1"/>
  <c r="U104" i="1" s="1"/>
  <c r="M104" i="1" l="1"/>
  <c r="R105" i="1"/>
  <c r="T105" i="1" s="1"/>
  <c r="U105" i="1" s="1"/>
  <c r="S104" i="1"/>
  <c r="S105" i="1"/>
  <c r="N107" i="1"/>
  <c r="P106" i="1"/>
  <c r="O106" i="1"/>
  <c r="Q106" i="1"/>
  <c r="R106" i="1" l="1"/>
  <c r="T106" i="1" s="1"/>
  <c r="M105" i="1"/>
  <c r="U106" i="1"/>
  <c r="P107" i="1"/>
  <c r="N108" i="1"/>
  <c r="O107" i="1"/>
  <c r="Q107" i="1"/>
  <c r="S106" i="1"/>
  <c r="M106" i="1" l="1"/>
  <c r="N109" i="1"/>
  <c r="O108" i="1"/>
  <c r="P108" i="1"/>
  <c r="Q108" i="1"/>
  <c r="R107" i="1"/>
  <c r="T107" i="1" l="1"/>
  <c r="U107" i="1" s="1"/>
  <c r="M107" i="1"/>
  <c r="S107" i="1"/>
  <c r="O109" i="1"/>
  <c r="P109" i="1"/>
  <c r="N110" i="1"/>
  <c r="Q109" i="1"/>
  <c r="R108" i="1"/>
  <c r="T108" i="1" l="1"/>
  <c r="U108" i="1" s="1"/>
  <c r="S108" i="1"/>
  <c r="M108" i="1"/>
  <c r="N111" i="1"/>
  <c r="O110" i="1"/>
  <c r="P110" i="1"/>
  <c r="Q110" i="1"/>
  <c r="R109" i="1"/>
  <c r="T109" i="1" l="1"/>
  <c r="U109" i="1" s="1"/>
  <c r="M109" i="1"/>
  <c r="R110" i="1"/>
  <c r="T110" i="1" s="1"/>
  <c r="S110" i="1"/>
  <c r="U110" i="1"/>
  <c r="S109" i="1"/>
  <c r="P111" i="1"/>
  <c r="N112" i="1"/>
  <c r="O111" i="1"/>
  <c r="Q111" i="1"/>
  <c r="M110" i="1" l="1"/>
  <c r="N113" i="1"/>
  <c r="O112" i="1"/>
  <c r="P112" i="1"/>
  <c r="Q112" i="1"/>
  <c r="R111" i="1"/>
  <c r="T111" i="1" s="1"/>
  <c r="U111" i="1" s="1"/>
  <c r="S111" i="1"/>
  <c r="M111" i="1" l="1"/>
  <c r="R112" i="1"/>
  <c r="T112" i="1" s="1"/>
  <c r="U112" i="1" s="1"/>
  <c r="O113" i="1"/>
  <c r="P113" i="1"/>
  <c r="N114" i="1"/>
  <c r="Q113" i="1"/>
  <c r="S112" i="1" l="1"/>
  <c r="M112" i="1"/>
  <c r="O114" i="1"/>
  <c r="N115" i="1"/>
  <c r="P114" i="1"/>
  <c r="Q114" i="1"/>
  <c r="R113" i="1"/>
  <c r="T113" i="1" s="1"/>
  <c r="U113" i="1"/>
  <c r="M113" i="1" l="1"/>
  <c r="S113" i="1"/>
  <c r="R114" i="1"/>
  <c r="T114" i="1" s="1"/>
  <c r="U114" i="1" s="1"/>
  <c r="P115" i="1"/>
  <c r="N116" i="1"/>
  <c r="O115" i="1"/>
  <c r="Q115" i="1"/>
  <c r="M114" i="1" l="1"/>
  <c r="S114" i="1"/>
  <c r="R115" i="1"/>
  <c r="N117" i="1"/>
  <c r="Q116" i="1"/>
  <c r="P116" i="1"/>
  <c r="O116" i="1"/>
  <c r="T115" i="1" l="1"/>
  <c r="U115" i="1" s="1"/>
  <c r="S115" i="1"/>
  <c r="M115" i="1"/>
  <c r="R116" i="1"/>
  <c r="T116" i="1" s="1"/>
  <c r="U116" i="1" s="1"/>
  <c r="N118" i="1"/>
  <c r="Q117" i="1"/>
  <c r="P117" i="1"/>
  <c r="O117" i="1"/>
  <c r="S116" i="1" l="1"/>
  <c r="M116" i="1"/>
  <c r="R117" i="1"/>
  <c r="T117" i="1" s="1"/>
  <c r="U117" i="1" s="1"/>
  <c r="P118" i="1"/>
  <c r="O118" i="1"/>
  <c r="N119" i="1"/>
  <c r="Q118" i="1"/>
  <c r="S117" i="1" l="1"/>
  <c r="M117" i="1"/>
  <c r="R118" i="1"/>
  <c r="T118" i="1" s="1"/>
  <c r="U118" i="1" s="1"/>
  <c r="N120" i="1"/>
  <c r="P119" i="1"/>
  <c r="O119" i="1"/>
  <c r="Q119" i="1"/>
  <c r="M118" i="1" l="1"/>
  <c r="R119" i="1"/>
  <c r="T119" i="1" s="1"/>
  <c r="U119" i="1" s="1"/>
  <c r="P120" i="1"/>
  <c r="N121" i="1"/>
  <c r="O120" i="1"/>
  <c r="Q120" i="1"/>
  <c r="S118" i="1"/>
  <c r="S119" i="1" l="1"/>
  <c r="M119" i="1"/>
  <c r="N122" i="1"/>
  <c r="P121" i="1"/>
  <c r="O121" i="1"/>
  <c r="Q121" i="1"/>
  <c r="R120" i="1"/>
  <c r="T120" i="1" s="1"/>
  <c r="U120" i="1" s="1"/>
  <c r="S120" i="1" l="1"/>
  <c r="M120" i="1"/>
  <c r="R121" i="1"/>
  <c r="T121" i="1" s="1"/>
  <c r="U121" i="1" s="1"/>
  <c r="P122" i="1"/>
  <c r="N123" i="1"/>
  <c r="O122" i="1"/>
  <c r="Q122" i="1"/>
  <c r="M121" i="1" l="1"/>
  <c r="S121" i="1"/>
  <c r="N124" i="1"/>
  <c r="O123" i="1"/>
  <c r="P123" i="1"/>
  <c r="Q123" i="1"/>
  <c r="R122" i="1"/>
  <c r="T122" i="1" s="1"/>
  <c r="U122" i="1" s="1"/>
  <c r="M122" i="1" l="1"/>
  <c r="S122" i="1"/>
  <c r="R123" i="1"/>
  <c r="T123" i="1" s="1"/>
  <c r="U123" i="1" s="1"/>
  <c r="P124" i="1"/>
  <c r="N125" i="1"/>
  <c r="O124" i="1"/>
  <c r="Q124" i="1"/>
  <c r="M123" i="1" l="1"/>
  <c r="R124" i="1"/>
  <c r="T124" i="1" s="1"/>
  <c r="U124" i="1" s="1"/>
  <c r="S123" i="1"/>
  <c r="N126" i="1"/>
  <c r="O125" i="1"/>
  <c r="P125" i="1"/>
  <c r="Q125" i="1"/>
  <c r="M124" i="1" l="1"/>
  <c r="S124" i="1"/>
  <c r="R125" i="1"/>
  <c r="T125" i="1" s="1"/>
  <c r="U125" i="1" s="1"/>
  <c r="P126" i="1"/>
  <c r="O126" i="1"/>
  <c r="N127" i="1"/>
  <c r="Q126" i="1"/>
  <c r="M125" i="1" l="1"/>
  <c r="S125" i="1"/>
  <c r="R126" i="1"/>
  <c r="T126" i="1" s="1"/>
  <c r="U126" i="1" s="1"/>
  <c r="O127" i="1"/>
  <c r="P127" i="1"/>
  <c r="N128" i="1"/>
  <c r="Q127" i="1"/>
  <c r="M126" i="1" l="1"/>
  <c r="S126" i="1"/>
  <c r="N129" i="1"/>
  <c r="P128" i="1"/>
  <c r="O128" i="1"/>
  <c r="Q128" i="1"/>
  <c r="R127" i="1"/>
  <c r="T127" i="1" s="1"/>
  <c r="U127" i="1" s="1"/>
  <c r="M127" i="1" l="1"/>
  <c r="S127" i="1"/>
  <c r="N130" i="1"/>
  <c r="P129" i="1"/>
  <c r="O129" i="1"/>
  <c r="Q129" i="1"/>
  <c r="R128" i="1"/>
  <c r="T128" i="1" s="1"/>
  <c r="U128" i="1" s="1"/>
  <c r="M128" i="1" l="1"/>
  <c r="S128" i="1"/>
  <c r="R129" i="1"/>
  <c r="T129" i="1" s="1"/>
  <c r="U129" i="1" s="1"/>
  <c r="O130" i="1"/>
  <c r="N131" i="1"/>
  <c r="P130" i="1"/>
  <c r="Q130" i="1"/>
  <c r="S129" i="1" l="1"/>
  <c r="R130" i="1"/>
  <c r="T130" i="1" s="1"/>
  <c r="M129" i="1"/>
  <c r="S130" i="1"/>
  <c r="U130" i="1"/>
  <c r="P131" i="1"/>
  <c r="N132" i="1"/>
  <c r="O131" i="1"/>
  <c r="Q131" i="1"/>
  <c r="M130" i="1" l="1"/>
  <c r="P132" i="1"/>
  <c r="N133" i="1"/>
  <c r="O132" i="1"/>
  <c r="Q132" i="1"/>
  <c r="R131" i="1"/>
  <c r="T131" i="1" s="1"/>
  <c r="U131" i="1" s="1"/>
  <c r="M131" i="1" l="1"/>
  <c r="O133" i="1"/>
  <c r="N134" i="1"/>
  <c r="P133" i="1"/>
  <c r="Q133" i="1"/>
  <c r="R132" i="1"/>
  <c r="T132" i="1" s="1"/>
  <c r="U132" i="1" s="1"/>
  <c r="S131" i="1"/>
  <c r="M132" i="1" l="1"/>
  <c r="R133" i="1"/>
  <c r="T133" i="1" s="1"/>
  <c r="U133" i="1" s="1"/>
  <c r="N135" i="1"/>
  <c r="O134" i="1"/>
  <c r="P134" i="1"/>
  <c r="Q134" i="1"/>
  <c r="S132" i="1"/>
  <c r="S133" i="1" l="1"/>
  <c r="M133" i="1"/>
  <c r="P135" i="1"/>
  <c r="N136" i="1"/>
  <c r="O135" i="1"/>
  <c r="Q135" i="1"/>
  <c r="R134" i="1"/>
  <c r="T134" i="1" s="1"/>
  <c r="U134" i="1" s="1"/>
  <c r="M134" i="1" l="1"/>
  <c r="N137" i="1"/>
  <c r="O136" i="1"/>
  <c r="P136" i="1"/>
  <c r="Q136" i="1"/>
  <c r="R135" i="1"/>
  <c r="T135" i="1" s="1"/>
  <c r="U135" i="1" s="1"/>
  <c r="S134" i="1"/>
  <c r="M135" i="1" l="1"/>
  <c r="S135" i="1"/>
  <c r="R136" i="1"/>
  <c r="T136" i="1" s="1"/>
  <c r="U136" i="1" s="1"/>
  <c r="N138" i="1"/>
  <c r="P137" i="1"/>
  <c r="O137" i="1"/>
  <c r="Q137" i="1"/>
  <c r="M136" i="1" l="1"/>
  <c r="S136" i="1"/>
  <c r="R137" i="1"/>
  <c r="T137" i="1" s="1"/>
  <c r="U137" i="1" s="1"/>
  <c r="U138" i="1" s="1"/>
  <c r="O138" i="1"/>
  <c r="P138" i="1"/>
  <c r="N139" i="1"/>
  <c r="Q138" i="1"/>
  <c r="S137" i="1" l="1"/>
  <c r="M137" i="1"/>
  <c r="R138" i="1"/>
  <c r="N140" i="1"/>
  <c r="O139" i="1"/>
  <c r="P139" i="1"/>
  <c r="Q139" i="1"/>
  <c r="U139" i="1"/>
  <c r="U140" i="1" l="1"/>
  <c r="R139" i="1"/>
  <c r="T139" i="1" s="1"/>
  <c r="N141" i="1"/>
  <c r="O140" i="1"/>
  <c r="P140" i="1"/>
  <c r="Q140" i="1"/>
  <c r="T138" i="1"/>
  <c r="M138" i="1"/>
  <c r="S138" i="1"/>
  <c r="M139" i="1" l="1"/>
  <c r="S139" i="1"/>
  <c r="O141" i="1"/>
  <c r="N142" i="1"/>
  <c r="P141" i="1"/>
  <c r="Q141" i="1"/>
  <c r="R140" i="1"/>
  <c r="T140" i="1" s="1"/>
  <c r="U141" i="1"/>
  <c r="R141" i="1" l="1"/>
  <c r="T141" i="1" s="1"/>
  <c r="U142" i="1"/>
  <c r="S141" i="1"/>
  <c r="N143" i="1"/>
  <c r="O142" i="1"/>
  <c r="P142" i="1"/>
  <c r="Q142" i="1"/>
  <c r="S140" i="1"/>
  <c r="M140" i="1"/>
  <c r="M141" i="1" s="1"/>
  <c r="P143" i="1" l="1"/>
  <c r="N144" i="1"/>
  <c r="O143" i="1"/>
  <c r="Q143" i="1"/>
  <c r="R142" i="1"/>
  <c r="T142" i="1" s="1"/>
  <c r="U143" i="1"/>
  <c r="U144" i="1" s="1"/>
  <c r="S142" i="1" l="1"/>
  <c r="N145" i="1"/>
  <c r="P144" i="1"/>
  <c r="O144" i="1"/>
  <c r="Q144" i="1"/>
  <c r="R143" i="1"/>
  <c r="T143" i="1" s="1"/>
  <c r="M142" i="1"/>
  <c r="S143" i="1" l="1"/>
  <c r="M143" i="1"/>
  <c r="N146" i="1"/>
  <c r="O145" i="1"/>
  <c r="P145" i="1"/>
  <c r="Q145" i="1"/>
  <c r="R144" i="1"/>
  <c r="T144" i="1" s="1"/>
  <c r="U145" i="1"/>
  <c r="U146" i="1" l="1"/>
  <c r="R145" i="1"/>
  <c r="T145" i="1" s="1"/>
  <c r="P146" i="1"/>
  <c r="O146" i="1"/>
  <c r="N147" i="1"/>
  <c r="Q146" i="1"/>
  <c r="M144" i="1"/>
  <c r="S144" i="1"/>
  <c r="M145" i="1" l="1"/>
  <c r="S145" i="1"/>
  <c r="O147" i="1"/>
  <c r="N148" i="1"/>
  <c r="P147" i="1"/>
  <c r="Q147" i="1"/>
  <c r="R146" i="1"/>
  <c r="T146" i="1" s="1"/>
  <c r="U147" i="1"/>
  <c r="U148" i="1" l="1"/>
  <c r="N149" i="1"/>
  <c r="Q148" i="1"/>
  <c r="O148" i="1"/>
  <c r="P148" i="1"/>
  <c r="M146" i="1"/>
  <c r="R147" i="1"/>
  <c r="T147" i="1" s="1"/>
  <c r="S146" i="1"/>
  <c r="S147" i="1" l="1"/>
  <c r="R148" i="1"/>
  <c r="T148" i="1" s="1"/>
  <c r="M147" i="1"/>
  <c r="Q149" i="1"/>
  <c r="O149" i="1"/>
  <c r="P149" i="1"/>
  <c r="N150" i="1"/>
  <c r="U149" i="1"/>
  <c r="S148" i="1" l="1"/>
  <c r="M148" i="1"/>
  <c r="U150" i="1"/>
  <c r="R149" i="1"/>
  <c r="T149" i="1" s="1"/>
  <c r="Q150" i="1"/>
  <c r="N151" i="1"/>
  <c r="O150" i="1"/>
  <c r="P150" i="1"/>
  <c r="S149" i="1" l="1"/>
  <c r="M149" i="1"/>
  <c r="R150" i="1"/>
  <c r="T150" i="1" s="1"/>
  <c r="O151" i="1"/>
  <c r="N152" i="1"/>
  <c r="P151" i="1"/>
  <c r="Q151" i="1"/>
  <c r="U151" i="1"/>
  <c r="M150" i="1" l="1"/>
  <c r="U152" i="1"/>
  <c r="S150" i="1"/>
  <c r="Q152" i="1"/>
  <c r="P152" i="1"/>
  <c r="N153" i="1"/>
  <c r="O152" i="1"/>
  <c r="R151" i="1"/>
  <c r="T151" i="1" l="1"/>
  <c r="M151" i="1"/>
  <c r="N154" i="1"/>
  <c r="P153" i="1"/>
  <c r="O153" i="1"/>
  <c r="Q153" i="1"/>
  <c r="S151" i="1"/>
  <c r="U153" i="1"/>
  <c r="R152" i="1"/>
  <c r="T152" i="1" s="1"/>
  <c r="U154" i="1" l="1"/>
  <c r="R153" i="1"/>
  <c r="T153" i="1" s="1"/>
  <c r="N155" i="1"/>
  <c r="U155" i="1" s="1"/>
  <c r="P154" i="1"/>
  <c r="Q154" i="1"/>
  <c r="O154" i="1"/>
  <c r="M152" i="1"/>
  <c r="S152" i="1"/>
  <c r="M153" i="1" l="1"/>
  <c r="S153" i="1"/>
  <c r="R154" i="1"/>
  <c r="T154" i="1" s="1"/>
  <c r="Q155" i="1"/>
  <c r="N156" i="1"/>
  <c r="U156" i="1" s="1"/>
  <c r="O155" i="1"/>
  <c r="P155" i="1"/>
  <c r="M154" i="1" l="1"/>
  <c r="S154" i="1"/>
  <c r="R155" i="1"/>
  <c r="T155" i="1" s="1"/>
  <c r="P156" i="1"/>
  <c r="Q156" i="1"/>
  <c r="O156" i="1"/>
  <c r="N157" i="1"/>
  <c r="M155" i="1" l="1"/>
  <c r="S155" i="1"/>
  <c r="R156" i="1"/>
  <c r="T156" i="1" s="1"/>
  <c r="N158" i="1"/>
  <c r="Q157" i="1"/>
  <c r="P157" i="1"/>
  <c r="O157" i="1"/>
  <c r="U157" i="1"/>
  <c r="U158" i="1" l="1"/>
  <c r="S156" i="1"/>
  <c r="M156" i="1"/>
  <c r="R157" i="1"/>
  <c r="T157" i="1" s="1"/>
  <c r="Q158" i="1"/>
  <c r="P158" i="1"/>
  <c r="O158" i="1"/>
  <c r="N159" i="1"/>
  <c r="S157" i="1" l="1"/>
  <c r="R158" i="1"/>
  <c r="T158" i="1" s="1"/>
  <c r="O159" i="1"/>
  <c r="Q159" i="1"/>
  <c r="P159" i="1"/>
  <c r="N160" i="1"/>
  <c r="U159" i="1"/>
  <c r="S158" i="1"/>
  <c r="M157" i="1"/>
  <c r="U160" i="1" l="1"/>
  <c r="M158" i="1"/>
  <c r="R159" i="1"/>
  <c r="T159" i="1" s="1"/>
  <c r="Q160" i="1"/>
  <c r="N161" i="1"/>
  <c r="U161" i="1" s="1"/>
  <c r="P160" i="1"/>
  <c r="O160" i="1"/>
  <c r="S159" i="1" l="1"/>
  <c r="M159" i="1"/>
  <c r="R160" i="1"/>
  <c r="T160" i="1" s="1"/>
  <c r="O161" i="1"/>
  <c r="P161" i="1"/>
  <c r="N162" i="1"/>
  <c r="Q161" i="1"/>
  <c r="M160" i="1" l="1"/>
  <c r="S160" i="1"/>
  <c r="Q162" i="1"/>
  <c r="N163" i="1"/>
  <c r="O162" i="1"/>
  <c r="P162" i="1"/>
  <c r="R161" i="1"/>
  <c r="T161" i="1" s="1"/>
  <c r="U162" i="1"/>
  <c r="R162" i="1" l="1"/>
  <c r="T162" i="1" s="1"/>
  <c r="S162" i="1"/>
  <c r="S161" i="1"/>
  <c r="O163" i="1"/>
  <c r="Q163" i="1"/>
  <c r="P163" i="1"/>
  <c r="N164" i="1"/>
  <c r="U163" i="1"/>
  <c r="M161" i="1"/>
  <c r="M162" i="1" s="1"/>
  <c r="U164" i="1" l="1"/>
  <c r="R163" i="1"/>
  <c r="M163" i="1" s="1"/>
  <c r="S163" i="1"/>
  <c r="N165" i="1"/>
  <c r="U165" i="1" s="1"/>
  <c r="O164" i="1"/>
  <c r="P164" i="1"/>
  <c r="Q164" i="1"/>
  <c r="T163" i="1" l="1"/>
  <c r="R164" i="1"/>
  <c r="T164" i="1" s="1"/>
  <c r="Q165" i="1"/>
  <c r="O165" i="1"/>
  <c r="N166" i="1"/>
  <c r="U166" i="1" s="1"/>
  <c r="P165" i="1"/>
  <c r="S164" i="1" l="1"/>
  <c r="M164" i="1"/>
  <c r="R165" i="1"/>
  <c r="T165" i="1" s="1"/>
  <c r="O166" i="1"/>
  <c r="P166" i="1"/>
  <c r="N167" i="1"/>
  <c r="U167" i="1" s="1"/>
  <c r="Q166" i="1"/>
  <c r="M165" i="1" l="1"/>
  <c r="S165" i="1"/>
  <c r="R166" i="1"/>
  <c r="T166" i="1" s="1"/>
  <c r="Q167" i="1"/>
  <c r="P167" i="1"/>
  <c r="N168" i="1"/>
  <c r="O167" i="1"/>
  <c r="S166" i="1" l="1"/>
  <c r="M166" i="1"/>
  <c r="N169" i="1"/>
  <c r="Q168" i="1"/>
  <c r="P168" i="1"/>
  <c r="O168" i="1"/>
  <c r="R167" i="1"/>
  <c r="T167" i="1" s="1"/>
  <c r="U168" i="1"/>
  <c r="R168" i="1" l="1"/>
  <c r="S168" i="1" s="1"/>
  <c r="S167" i="1"/>
  <c r="O169" i="1"/>
  <c r="Q169" i="1"/>
  <c r="N170" i="1"/>
  <c r="P169" i="1"/>
  <c r="U169" i="1"/>
  <c r="M167" i="1"/>
  <c r="M168" i="1" l="1"/>
  <c r="T168" i="1"/>
  <c r="R169" i="1"/>
  <c r="T169" i="1" s="1"/>
  <c r="Q170" i="1"/>
  <c r="N171" i="1"/>
  <c r="O170" i="1"/>
  <c r="P170" i="1"/>
  <c r="U170" i="1"/>
  <c r="U171" i="1" l="1"/>
  <c r="M169" i="1"/>
  <c r="S169" i="1"/>
  <c r="R170" i="1"/>
  <c r="T170" i="1" s="1"/>
  <c r="Q171" i="1"/>
  <c r="P171" i="1"/>
  <c r="N172" i="1"/>
  <c r="O171" i="1"/>
  <c r="S170" i="1" l="1"/>
  <c r="M170" i="1"/>
  <c r="R171" i="1"/>
  <c r="T171" i="1" s="1"/>
  <c r="P172" i="1"/>
  <c r="O172" i="1"/>
  <c r="N173" i="1"/>
  <c r="Q172" i="1"/>
  <c r="U172" i="1"/>
  <c r="M171" i="1" l="1"/>
  <c r="U173" i="1"/>
  <c r="S171" i="1"/>
  <c r="R172" i="1"/>
  <c r="T172" i="1" s="1"/>
  <c r="O173" i="1"/>
  <c r="P173" i="1"/>
  <c r="Q173" i="1"/>
  <c r="N174" i="1"/>
  <c r="U174" i="1" s="1"/>
  <c r="M172" i="1" l="1"/>
  <c r="S172" i="1"/>
  <c r="R173" i="1"/>
  <c r="T173" i="1" s="1"/>
  <c r="N175" i="1"/>
  <c r="U175" i="1" s="1"/>
  <c r="P174" i="1"/>
  <c r="Q174" i="1"/>
  <c r="O174" i="1"/>
  <c r="M173" i="1" l="1"/>
  <c r="S173" i="1"/>
  <c r="R174" i="1"/>
  <c r="T174" i="1" s="1"/>
  <c r="Q175" i="1"/>
  <c r="P175" i="1"/>
  <c r="N176" i="1"/>
  <c r="O175" i="1"/>
  <c r="M174" i="1" l="1"/>
  <c r="S174" i="1"/>
  <c r="R175" i="1"/>
  <c r="T175" i="1" s="1"/>
  <c r="Q176" i="1"/>
  <c r="P176" i="1"/>
  <c r="N177" i="1"/>
  <c r="O176" i="1"/>
  <c r="U176" i="1"/>
  <c r="U177" i="1" l="1"/>
  <c r="M175" i="1"/>
  <c r="S175" i="1"/>
  <c r="R176" i="1"/>
  <c r="T176" i="1" s="1"/>
  <c r="N178" i="1"/>
  <c r="O177" i="1"/>
  <c r="P177" i="1"/>
  <c r="Q177" i="1"/>
  <c r="S176" i="1" l="1"/>
  <c r="M176" i="1"/>
  <c r="R177" i="1"/>
  <c r="T177" i="1" s="1"/>
  <c r="O178" i="1"/>
  <c r="Q178" i="1"/>
  <c r="P178" i="1"/>
  <c r="N179" i="1"/>
  <c r="U178" i="1"/>
  <c r="U179" i="1" l="1"/>
  <c r="S177" i="1"/>
  <c r="R178" i="1"/>
  <c r="M177" i="1"/>
  <c r="P179" i="1"/>
  <c r="N180" i="1"/>
  <c r="Q179" i="1"/>
  <c r="O179" i="1"/>
  <c r="T178" i="1" l="1"/>
  <c r="S178" i="1"/>
  <c r="M178" i="1"/>
  <c r="R179" i="1"/>
  <c r="T179" i="1" s="1"/>
  <c r="Q180" i="1"/>
  <c r="O180" i="1"/>
  <c r="N181" i="1"/>
  <c r="P180" i="1"/>
  <c r="U180" i="1"/>
  <c r="U181" i="1" l="1"/>
  <c r="M179" i="1"/>
  <c r="S179" i="1"/>
  <c r="R180" i="1"/>
  <c r="T180" i="1" s="1"/>
  <c r="P181" i="1"/>
  <c r="Q181" i="1"/>
  <c r="O181" i="1"/>
  <c r="N182" i="1"/>
  <c r="S180" i="1" l="1"/>
  <c r="M180" i="1"/>
  <c r="R181" i="1"/>
  <c r="T181" i="1" s="1"/>
  <c r="O182" i="1"/>
  <c r="N183" i="1"/>
  <c r="Q182" i="1"/>
  <c r="P182" i="1"/>
  <c r="U182" i="1"/>
  <c r="M181" i="1" l="1"/>
  <c r="S181" i="1"/>
  <c r="R182" i="1"/>
  <c r="T182" i="1" s="1"/>
  <c r="P183" i="1"/>
  <c r="Q183" i="1"/>
  <c r="N184" i="1"/>
  <c r="O183" i="1"/>
  <c r="U183" i="1"/>
  <c r="U184" i="1" l="1"/>
  <c r="S182" i="1"/>
  <c r="M182" i="1"/>
  <c r="R183" i="1"/>
  <c r="T183" i="1" s="1"/>
  <c r="P184" i="1"/>
  <c r="O184" i="1"/>
  <c r="N185" i="1"/>
  <c r="Q184" i="1"/>
  <c r="M183" i="1" l="1"/>
  <c r="S183" i="1"/>
  <c r="R184" i="1"/>
  <c r="T184" i="1" s="1"/>
  <c r="N186" i="1"/>
  <c r="O185" i="1"/>
  <c r="Q185" i="1"/>
  <c r="P185" i="1"/>
  <c r="U185" i="1"/>
  <c r="U186" i="1" s="1"/>
  <c r="S184" i="1" l="1"/>
  <c r="M184" i="1"/>
  <c r="N187" i="1"/>
  <c r="O186" i="1"/>
  <c r="P186" i="1"/>
  <c r="Q186" i="1"/>
  <c r="R185" i="1"/>
  <c r="T185" i="1" s="1"/>
  <c r="S185" i="1" l="1"/>
  <c r="R186" i="1"/>
  <c r="T186" i="1" s="1"/>
  <c r="P187" i="1"/>
  <c r="O187" i="1"/>
  <c r="N188" i="1"/>
  <c r="Q187" i="1"/>
  <c r="U187" i="1"/>
  <c r="M185" i="1"/>
  <c r="U188" i="1" l="1"/>
  <c r="M186" i="1"/>
  <c r="S186" i="1"/>
  <c r="R187" i="1"/>
  <c r="T187" i="1" s="1"/>
  <c r="P188" i="1"/>
  <c r="N189" i="1"/>
  <c r="O188" i="1"/>
  <c r="Q188" i="1"/>
  <c r="U189" i="1" l="1"/>
  <c r="S187" i="1"/>
  <c r="M187" i="1"/>
  <c r="R188" i="1"/>
  <c r="T188" i="1" s="1"/>
  <c r="Q189" i="1"/>
  <c r="N190" i="1"/>
  <c r="U190" i="1" s="1"/>
  <c r="O189" i="1"/>
  <c r="P189" i="1"/>
  <c r="S188" i="1" l="1"/>
  <c r="M188" i="1"/>
  <c r="R189" i="1"/>
  <c r="T189" i="1" s="1"/>
  <c r="Q190" i="1"/>
  <c r="N191" i="1"/>
  <c r="U191" i="1" s="1"/>
  <c r="O190" i="1"/>
  <c r="P190" i="1"/>
  <c r="S189" i="1" l="1"/>
  <c r="M189" i="1"/>
  <c r="R190" i="1"/>
  <c r="N192" i="1"/>
  <c r="P191" i="1"/>
  <c r="O191" i="1"/>
  <c r="Q191" i="1"/>
  <c r="M190" i="1" l="1"/>
  <c r="T190" i="1"/>
  <c r="S190" i="1"/>
  <c r="R191" i="1"/>
  <c r="T191" i="1" s="1"/>
  <c r="O192" i="1"/>
  <c r="P192" i="1"/>
  <c r="N193" i="1"/>
  <c r="Q192" i="1"/>
  <c r="U192" i="1"/>
  <c r="U193" i="1" l="1"/>
  <c r="S191" i="1"/>
  <c r="R192" i="1"/>
  <c r="T192" i="1" s="1"/>
  <c r="M191" i="1"/>
  <c r="N194" i="1"/>
  <c r="P193" i="1"/>
  <c r="Q193" i="1"/>
  <c r="O193" i="1"/>
  <c r="S192" i="1" l="1"/>
  <c r="M192" i="1"/>
  <c r="R193" i="1"/>
  <c r="T193" i="1" s="1"/>
  <c r="P194" i="1"/>
  <c r="Q194" i="1"/>
  <c r="O194" i="1"/>
  <c r="N195" i="1"/>
  <c r="U194" i="1"/>
  <c r="U195" i="1" s="1"/>
  <c r="S193" i="1" l="1"/>
  <c r="M193" i="1"/>
  <c r="R194" i="1"/>
  <c r="T194" i="1" s="1"/>
  <c r="P195" i="1"/>
  <c r="N196" i="1"/>
  <c r="Q195" i="1"/>
  <c r="O195" i="1"/>
  <c r="M194" i="1" l="1"/>
  <c r="S194" i="1"/>
  <c r="Q196" i="1"/>
  <c r="N197" i="1"/>
  <c r="O196" i="1"/>
  <c r="P196" i="1"/>
  <c r="R195" i="1"/>
  <c r="T195" i="1" s="1"/>
  <c r="U196" i="1"/>
  <c r="R196" i="1" l="1"/>
  <c r="T196" i="1" s="1"/>
  <c r="S195" i="1"/>
  <c r="P197" i="1"/>
  <c r="O197" i="1"/>
  <c r="N198" i="1"/>
  <c r="Q197" i="1"/>
  <c r="M195" i="1"/>
  <c r="U197" i="1"/>
  <c r="M196" i="1" l="1"/>
  <c r="U198" i="1"/>
  <c r="S196" i="1"/>
  <c r="R197" i="1"/>
  <c r="T197" i="1" s="1"/>
  <c r="P198" i="1"/>
  <c r="N199" i="1"/>
  <c r="O198" i="1"/>
  <c r="Q198" i="1"/>
  <c r="R198" i="1" l="1"/>
  <c r="T198" i="1" s="1"/>
  <c r="M197" i="1"/>
  <c r="O199" i="1"/>
  <c r="Q199" i="1"/>
  <c r="N200" i="1"/>
  <c r="P199" i="1"/>
  <c r="S197" i="1"/>
  <c r="U199" i="1"/>
  <c r="U200" i="1" l="1"/>
  <c r="S198" i="1"/>
  <c r="M198" i="1"/>
  <c r="R199" i="1"/>
  <c r="T199" i="1" s="1"/>
  <c r="P200" i="1"/>
  <c r="Q200" i="1"/>
  <c r="N201" i="1"/>
  <c r="O200" i="1"/>
  <c r="M199" i="1" l="1"/>
  <c r="S199" i="1"/>
  <c r="R200" i="1"/>
  <c r="T200" i="1" s="1"/>
  <c r="O201" i="1"/>
  <c r="P201" i="1"/>
  <c r="N202" i="1"/>
  <c r="Q201" i="1"/>
  <c r="U201" i="1"/>
  <c r="U202" i="1" l="1"/>
  <c r="S200" i="1"/>
  <c r="R201" i="1"/>
  <c r="T201" i="1" s="1"/>
  <c r="M200" i="1"/>
  <c r="Q202" i="1"/>
  <c r="P202" i="1"/>
  <c r="O202" i="1"/>
  <c r="N203" i="1"/>
  <c r="M201" i="1" l="1"/>
  <c r="S201" i="1"/>
  <c r="R202" i="1"/>
  <c r="T202" i="1" s="1"/>
  <c r="P203" i="1"/>
  <c r="N204" i="1"/>
  <c r="Q203" i="1"/>
  <c r="O203" i="1"/>
  <c r="S202" i="1"/>
  <c r="U203" i="1"/>
  <c r="U204" i="1" l="1"/>
  <c r="M202" i="1"/>
  <c r="R203" i="1"/>
  <c r="T203" i="1" s="1"/>
  <c r="P204" i="1"/>
  <c r="N205" i="1"/>
  <c r="O204" i="1"/>
  <c r="Q204" i="1"/>
  <c r="M203" i="1" l="1"/>
  <c r="S203" i="1"/>
  <c r="R204" i="1"/>
  <c r="T204" i="1" s="1"/>
  <c r="N206" i="1"/>
  <c r="P205" i="1"/>
  <c r="O205" i="1"/>
  <c r="Q205" i="1"/>
  <c r="U205" i="1"/>
  <c r="U206" i="1" l="1"/>
  <c r="S204" i="1"/>
  <c r="M204" i="1"/>
  <c r="O206" i="1"/>
  <c r="N207" i="1"/>
  <c r="Q206" i="1"/>
  <c r="P206" i="1"/>
  <c r="R205" i="1"/>
  <c r="M205" i="1" l="1"/>
  <c r="R206" i="1"/>
  <c r="T206" i="1" s="1"/>
  <c r="S205" i="1"/>
  <c r="T205" i="1"/>
  <c r="N208" i="1"/>
  <c r="P207" i="1"/>
  <c r="Q207" i="1"/>
  <c r="O207" i="1"/>
  <c r="U207" i="1"/>
  <c r="U208" i="1" l="1"/>
  <c r="S206" i="1"/>
  <c r="R207" i="1"/>
  <c r="S207" i="1" s="1"/>
  <c r="M206" i="1"/>
  <c r="Q208" i="1"/>
  <c r="O208" i="1"/>
  <c r="P208" i="1"/>
  <c r="N209" i="1"/>
  <c r="M207" i="1" l="1"/>
  <c r="T207" i="1"/>
  <c r="R208" i="1"/>
  <c r="T208" i="1" s="1"/>
  <c r="O209" i="1"/>
  <c r="Q209" i="1"/>
  <c r="P209" i="1"/>
  <c r="N210" i="1"/>
  <c r="U209" i="1"/>
  <c r="U210" i="1" s="1"/>
  <c r="M208" i="1" l="1"/>
  <c r="S208" i="1"/>
  <c r="R209" i="1"/>
  <c r="T209" i="1" s="1"/>
  <c r="P210" i="1"/>
  <c r="N211" i="1"/>
  <c r="Q210" i="1"/>
  <c r="O210" i="1"/>
  <c r="S209" i="1" l="1"/>
  <c r="M209" i="1"/>
  <c r="R210" i="1"/>
  <c r="P211" i="1"/>
  <c r="O211" i="1"/>
  <c r="Q211" i="1"/>
  <c r="N212" i="1"/>
  <c r="U211" i="1"/>
  <c r="M210" i="1" l="1"/>
  <c r="T210" i="1"/>
  <c r="S210" i="1"/>
  <c r="R211" i="1"/>
  <c r="T211" i="1" s="1"/>
  <c r="P212" i="1"/>
  <c r="Q212" i="1"/>
  <c r="N213" i="1"/>
  <c r="O212" i="1"/>
  <c r="U212" i="1"/>
  <c r="U213" i="1" l="1"/>
  <c r="S211" i="1"/>
  <c r="M211" i="1"/>
  <c r="R212" i="1"/>
  <c r="S212" i="1" s="1"/>
  <c r="Q213" i="1"/>
  <c r="O213" i="1"/>
  <c r="P213" i="1"/>
  <c r="N214" i="1"/>
  <c r="R213" i="1" l="1"/>
  <c r="T213" i="1" s="1"/>
  <c r="Q214" i="1"/>
  <c r="O214" i="1"/>
  <c r="P214" i="1"/>
  <c r="N215" i="1"/>
  <c r="T212" i="1"/>
  <c r="M212" i="1"/>
  <c r="U214" i="1"/>
  <c r="U215" i="1" l="1"/>
  <c r="S213" i="1"/>
  <c r="M213" i="1"/>
  <c r="R214" i="1"/>
  <c r="T214" i="1" s="1"/>
  <c r="O215" i="1"/>
  <c r="Q215" i="1"/>
  <c r="P215" i="1"/>
  <c r="N216" i="1"/>
  <c r="M214" i="1" l="1"/>
  <c r="S214" i="1"/>
  <c r="R215" i="1"/>
  <c r="T215" i="1" s="1"/>
  <c r="O216" i="1"/>
  <c r="P216" i="1"/>
  <c r="N217" i="1"/>
  <c r="Q216" i="1"/>
  <c r="U216" i="1"/>
  <c r="U217" i="1" l="1"/>
  <c r="R216" i="1"/>
  <c r="T216" i="1" s="1"/>
  <c r="S215" i="1"/>
  <c r="M215" i="1"/>
  <c r="S216" i="1"/>
  <c r="P217" i="1"/>
  <c r="N218" i="1"/>
  <c r="U218" i="1" s="1"/>
  <c r="O217" i="1"/>
  <c r="Q217" i="1"/>
  <c r="M216" i="1" l="1"/>
  <c r="R217" i="1"/>
  <c r="T217" i="1" s="1"/>
  <c r="P218" i="1"/>
  <c r="Q218" i="1"/>
  <c r="N219" i="1"/>
  <c r="U219" i="1" s="1"/>
  <c r="O218" i="1"/>
  <c r="S217" i="1" l="1"/>
  <c r="M217" i="1"/>
  <c r="R218" i="1"/>
  <c r="T218" i="1" s="1"/>
  <c r="O219" i="1"/>
  <c r="P219" i="1"/>
  <c r="N220" i="1"/>
  <c r="Q219" i="1"/>
  <c r="M218" i="1" l="1"/>
  <c r="S218" i="1"/>
  <c r="R219" i="1"/>
  <c r="T219" i="1" s="1"/>
  <c r="O220" i="1"/>
  <c r="N221" i="1"/>
  <c r="P220" i="1"/>
  <c r="Q220" i="1"/>
  <c r="U220" i="1"/>
  <c r="U221" i="1" l="1"/>
  <c r="M219" i="1"/>
  <c r="S219" i="1"/>
  <c r="R220" i="1"/>
  <c r="T220" i="1" s="1"/>
  <c r="Q221" i="1"/>
  <c r="P221" i="1"/>
  <c r="N222" i="1"/>
  <c r="U222" i="1" s="1"/>
  <c r="O221" i="1"/>
  <c r="M220" i="1" l="1"/>
  <c r="S220" i="1"/>
  <c r="R221" i="1"/>
  <c r="S221" i="1" s="1"/>
  <c r="Q222" i="1"/>
  <c r="P222" i="1"/>
  <c r="O222" i="1"/>
  <c r="N223" i="1"/>
  <c r="M221" i="1" l="1"/>
  <c r="T221" i="1"/>
  <c r="Q223" i="1"/>
  <c r="P223" i="1"/>
  <c r="O223" i="1"/>
  <c r="N224" i="1"/>
  <c r="U223" i="1"/>
  <c r="R222" i="1"/>
  <c r="T222" i="1" s="1"/>
  <c r="U224" i="1" l="1"/>
  <c r="S222" i="1"/>
  <c r="R223" i="1"/>
  <c r="T223" i="1" s="1"/>
  <c r="P224" i="1"/>
  <c r="N225" i="1"/>
  <c r="Q224" i="1"/>
  <c r="O224" i="1"/>
  <c r="M222" i="1"/>
  <c r="U225" i="1" l="1"/>
  <c r="R224" i="1"/>
  <c r="T224" i="1" s="1"/>
  <c r="M223" i="1"/>
  <c r="M224" i="1" s="1"/>
  <c r="O225" i="1"/>
  <c r="P225" i="1"/>
  <c r="Q225" i="1"/>
  <c r="N226" i="1"/>
  <c r="S223" i="1"/>
  <c r="S224" i="1" l="1"/>
  <c r="R225" i="1"/>
  <c r="M225" i="1" s="1"/>
  <c r="O226" i="1"/>
  <c r="N227" i="1"/>
  <c r="P226" i="1"/>
  <c r="Q226" i="1"/>
  <c r="U226" i="1"/>
  <c r="S225" i="1" l="1"/>
  <c r="T225" i="1"/>
  <c r="R226" i="1"/>
  <c r="T226" i="1" s="1"/>
  <c r="P227" i="1"/>
  <c r="N228" i="1"/>
  <c r="O227" i="1"/>
  <c r="Q227" i="1"/>
  <c r="U227" i="1"/>
  <c r="U228" i="1" l="1"/>
  <c r="S226" i="1"/>
  <c r="M226" i="1"/>
  <c r="R227" i="1"/>
  <c r="T227" i="1" s="1"/>
  <c r="N229" i="1"/>
  <c r="U229" i="1" s="1"/>
  <c r="P228" i="1"/>
  <c r="O228" i="1"/>
  <c r="Q228" i="1"/>
  <c r="S227" i="1" l="1"/>
  <c r="M227" i="1"/>
  <c r="R228" i="1"/>
  <c r="T228" i="1" s="1"/>
  <c r="P229" i="1"/>
  <c r="N230" i="1"/>
  <c r="U230" i="1" s="1"/>
  <c r="Q229" i="1"/>
  <c r="O229" i="1"/>
  <c r="M228" i="1" l="1"/>
  <c r="S228" i="1"/>
  <c r="R229" i="1"/>
  <c r="T229" i="1" s="1"/>
  <c r="O230" i="1"/>
  <c r="N231" i="1"/>
  <c r="Q230" i="1"/>
  <c r="P230" i="1"/>
  <c r="R230" i="1" l="1"/>
  <c r="T230" i="1" s="1"/>
  <c r="N232" i="1"/>
  <c r="Q231" i="1"/>
  <c r="O231" i="1"/>
  <c r="P231" i="1"/>
  <c r="U231" i="1"/>
  <c r="U232" i="1" s="1"/>
  <c r="M229" i="1"/>
  <c r="M230" i="1" s="1"/>
  <c r="S229" i="1"/>
  <c r="S230" i="1" l="1"/>
  <c r="R231" i="1"/>
  <c r="T231" i="1" s="1"/>
  <c r="N233" i="1"/>
  <c r="U233" i="1" s="1"/>
  <c r="O232" i="1"/>
  <c r="P232" i="1"/>
  <c r="Q232" i="1"/>
  <c r="R232" i="1" l="1"/>
  <c r="T232" i="1" s="1"/>
  <c r="M231" i="1"/>
  <c r="O233" i="1"/>
  <c r="N234" i="1"/>
  <c r="Q233" i="1"/>
  <c r="P233" i="1"/>
  <c r="S231" i="1"/>
  <c r="M232" i="1" l="1"/>
  <c r="S232" i="1"/>
  <c r="R233" i="1"/>
  <c r="T233" i="1" s="1"/>
  <c r="N235" i="1"/>
  <c r="O234" i="1"/>
  <c r="P234" i="1"/>
  <c r="Q234" i="1"/>
  <c r="U234" i="1"/>
  <c r="U235" i="1" s="1"/>
  <c r="S233" i="1" l="1"/>
  <c r="R234" i="1"/>
  <c r="O235" i="1"/>
  <c r="N236" i="1"/>
  <c r="Q235" i="1"/>
  <c r="P235" i="1"/>
  <c r="M233" i="1"/>
  <c r="T234" i="1" l="1"/>
  <c r="S234" i="1"/>
  <c r="M234" i="1"/>
  <c r="R235" i="1"/>
  <c r="T235" i="1" s="1"/>
  <c r="P236" i="1"/>
  <c r="Q236" i="1"/>
  <c r="N237" i="1"/>
  <c r="O236" i="1"/>
  <c r="U236" i="1"/>
  <c r="U237" i="1" l="1"/>
  <c r="R236" i="1"/>
  <c r="T236" i="1" s="1"/>
  <c r="S235" i="1"/>
  <c r="M235" i="1"/>
  <c r="M236" i="1" s="1"/>
  <c r="P237" i="1"/>
  <c r="N238" i="1"/>
  <c r="O237" i="1"/>
  <c r="Q237" i="1"/>
  <c r="S236" i="1"/>
  <c r="Q238" i="1" l="1"/>
  <c r="O238" i="1"/>
  <c r="P238" i="1"/>
  <c r="N239" i="1"/>
  <c r="R237" i="1"/>
  <c r="T237" i="1" s="1"/>
  <c r="U238" i="1"/>
  <c r="R238" i="1" l="1"/>
  <c r="T238" i="1" s="1"/>
  <c r="Q239" i="1"/>
  <c r="N240" i="1"/>
  <c r="O239" i="1"/>
  <c r="P239" i="1"/>
  <c r="M237" i="1"/>
  <c r="M238" i="1" s="1"/>
  <c r="U239" i="1"/>
  <c r="S237" i="1"/>
  <c r="S238" i="1" l="1"/>
  <c r="R239" i="1"/>
  <c r="T239" i="1" s="1"/>
  <c r="U240" i="1"/>
  <c r="O240" i="1"/>
  <c r="P240" i="1"/>
  <c r="Q240" i="1"/>
  <c r="N241" i="1"/>
  <c r="S239" i="1" l="1"/>
  <c r="M239" i="1"/>
  <c r="R240" i="1"/>
  <c r="T240" i="1" s="1"/>
  <c r="N242" i="1"/>
  <c r="O241" i="1"/>
  <c r="Q241" i="1"/>
  <c r="P241" i="1"/>
  <c r="U241" i="1"/>
  <c r="U242" i="1" l="1"/>
  <c r="S240" i="1"/>
  <c r="M240" i="1"/>
  <c r="R241" i="1"/>
  <c r="T241" i="1" s="1"/>
  <c r="O242" i="1"/>
  <c r="Q242" i="1"/>
  <c r="N243" i="1"/>
  <c r="P242" i="1"/>
  <c r="M241" i="1" l="1"/>
  <c r="S241" i="1"/>
  <c r="R242" i="1"/>
  <c r="T242" i="1" s="1"/>
  <c r="O243" i="1"/>
  <c r="Q243" i="1"/>
  <c r="P243" i="1"/>
  <c r="N244" i="1"/>
  <c r="U243" i="1"/>
  <c r="U244" i="1" l="1"/>
  <c r="R243" i="1"/>
  <c r="T243" i="1" s="1"/>
  <c r="S242" i="1"/>
  <c r="M242" i="1"/>
  <c r="S243" i="1"/>
  <c r="N245" i="1"/>
  <c r="Q244" i="1"/>
  <c r="O244" i="1"/>
  <c r="P244" i="1"/>
  <c r="M243" i="1" l="1"/>
  <c r="R244" i="1"/>
  <c r="T244" i="1" s="1"/>
  <c r="Q245" i="1"/>
  <c r="O245" i="1"/>
  <c r="N246" i="1"/>
  <c r="P245" i="1"/>
  <c r="S244" i="1"/>
  <c r="U245" i="1"/>
  <c r="U246" i="1" l="1"/>
  <c r="R245" i="1"/>
  <c r="T245" i="1" s="1"/>
  <c r="M244" i="1"/>
  <c r="M245" i="1" s="1"/>
  <c r="S245" i="1"/>
  <c r="O246" i="1"/>
  <c r="Q246" i="1"/>
  <c r="P246" i="1"/>
  <c r="N247" i="1"/>
  <c r="N248" i="1" l="1"/>
  <c r="O247" i="1"/>
  <c r="Q247" i="1"/>
  <c r="P247" i="1"/>
  <c r="R246" i="1"/>
  <c r="T246" i="1" s="1"/>
  <c r="U247" i="1"/>
  <c r="U248" i="1" s="1"/>
  <c r="R247" i="1" l="1"/>
  <c r="T247" i="1" s="1"/>
  <c r="Q248" i="1"/>
  <c r="N249" i="1"/>
  <c r="U249" i="1" s="1"/>
  <c r="P248" i="1"/>
  <c r="O248" i="1"/>
  <c r="S246" i="1"/>
  <c r="M246" i="1"/>
  <c r="S247" i="1" l="1"/>
  <c r="R248" i="1"/>
  <c r="T248" i="1" s="1"/>
  <c r="M247" i="1"/>
  <c r="N250" i="1"/>
  <c r="Q249" i="1"/>
  <c r="O249" i="1"/>
  <c r="P249" i="1"/>
  <c r="S248" i="1" l="1"/>
  <c r="R249" i="1"/>
  <c r="T249" i="1" s="1"/>
  <c r="M248" i="1"/>
  <c r="O250" i="1"/>
  <c r="N251" i="1"/>
  <c r="Q250" i="1"/>
  <c r="P250" i="1"/>
  <c r="U250" i="1"/>
  <c r="U251" i="1" l="1"/>
  <c r="S249" i="1"/>
  <c r="M249" i="1"/>
  <c r="R250" i="1"/>
  <c r="T250" i="1" s="1"/>
  <c r="P251" i="1"/>
  <c r="Q251" i="1"/>
  <c r="N252" i="1"/>
  <c r="O251" i="1"/>
  <c r="S250" i="1" l="1"/>
  <c r="M250" i="1"/>
  <c r="R251" i="1"/>
  <c r="T251" i="1" s="1"/>
  <c r="Q252" i="1"/>
  <c r="N253" i="1"/>
  <c r="O252" i="1"/>
  <c r="P252" i="1"/>
  <c r="U252" i="1"/>
  <c r="U253" i="1" l="1"/>
  <c r="M251" i="1"/>
  <c r="S251" i="1"/>
  <c r="R252" i="1"/>
  <c r="T252" i="1" s="1"/>
  <c r="P253" i="1"/>
  <c r="N254" i="1"/>
  <c r="U254" i="1" s="1"/>
  <c r="O253" i="1"/>
  <c r="Q253" i="1"/>
  <c r="S252" i="1" l="1"/>
  <c r="M252" i="1"/>
  <c r="R253" i="1"/>
  <c r="T253" i="1" s="1"/>
  <c r="P254" i="1"/>
  <c r="N255" i="1"/>
  <c r="Q254" i="1"/>
  <c r="O254" i="1"/>
  <c r="M253" i="1" l="1"/>
  <c r="S253" i="1"/>
  <c r="N256" i="1"/>
  <c r="O255" i="1"/>
  <c r="Q255" i="1"/>
  <c r="P255" i="1"/>
  <c r="R254" i="1"/>
  <c r="U255" i="1"/>
  <c r="U256" i="1" l="1"/>
  <c r="T254" i="1"/>
  <c r="S254" i="1"/>
  <c r="R255" i="1"/>
  <c r="T255" i="1" s="1"/>
  <c r="M254" i="1"/>
  <c r="Q256" i="1"/>
  <c r="P256" i="1"/>
  <c r="N257" i="1"/>
  <c r="O256" i="1"/>
  <c r="S255" i="1" l="1"/>
  <c r="M255" i="1"/>
  <c r="R256" i="1"/>
  <c r="T256" i="1" s="1"/>
  <c r="O257" i="1"/>
  <c r="Q257" i="1"/>
  <c r="P257" i="1"/>
  <c r="U257" i="1"/>
  <c r="G21" i="1" s="1"/>
  <c r="A23" i="1" s="1"/>
  <c r="M256" i="1" l="1"/>
  <c r="S256" i="1"/>
  <c r="R257" i="1"/>
  <c r="T257" i="1" s="1"/>
  <c r="S257" i="1" l="1"/>
  <c r="L12" i="1" s="1"/>
  <c r="L13" i="1" s="1"/>
  <c r="M257" i="1"/>
  <c r="I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Lieske Swinkels</author>
  </authors>
  <commentList>
    <comment ref="G5" authorId="0" shapeId="0" xr:uid="{00000000-0006-0000-0000-000001000000}">
      <text>
        <r>
          <rPr>
            <b/>
            <sz val="9"/>
            <color indexed="81"/>
            <rFont val="Corbel"/>
            <family val="2"/>
          </rPr>
          <t>Lieske Swinkels:</t>
        </r>
        <r>
          <rPr>
            <sz val="9"/>
            <color indexed="81"/>
            <rFont val="Corbel"/>
            <family val="2"/>
          </rPr>
          <t xml:space="preserve">
Vermoedelijke bevallingsdatum:
Deze datum moet zijn vastgesteld door een arts, gynaecoloog of verloskundige. Een verklaring daarvan moet worden overlegd.</t>
        </r>
        <r>
          <rPr>
            <sz val="9"/>
            <color indexed="81"/>
            <rFont val="Tahoma"/>
            <family val="2"/>
          </rPr>
          <t xml:space="preserve">
</t>
        </r>
      </text>
    </comment>
    <comment ref="I5" authorId="0" shapeId="0" xr:uid="{00000000-0006-0000-0000-000002000000}">
      <text>
        <r>
          <rPr>
            <b/>
            <sz val="9"/>
            <color indexed="81"/>
            <rFont val="Corbel"/>
            <family val="2"/>
          </rPr>
          <t>Lieske Swinkels:</t>
        </r>
        <r>
          <rPr>
            <sz val="9"/>
            <color indexed="81"/>
            <rFont val="Corbel"/>
            <family val="2"/>
          </rPr>
          <t xml:space="preserve">
</t>
        </r>
        <r>
          <rPr>
            <b/>
            <sz val="9"/>
            <color indexed="81"/>
            <rFont val="Corbel"/>
            <family val="2"/>
          </rPr>
          <t>werkuren</t>
        </r>
        <r>
          <rPr>
            <sz val="9"/>
            <color indexed="81"/>
            <rFont val="Corbel"/>
            <family val="2"/>
          </rPr>
          <t>:
Vul in de gele velden de werkuren per dag in. Als niet elke week hetzelfde aantal uren of dagen wordt gewerkt, vul dan het gemiddelde in.</t>
        </r>
        <r>
          <rPr>
            <sz val="9"/>
            <color indexed="81"/>
            <rFont val="Tahoma"/>
            <family val="2"/>
          </rPr>
          <t xml:space="preserve">
</t>
        </r>
      </text>
    </comment>
    <comment ref="G6" authorId="0" shapeId="0" xr:uid="{00000000-0006-0000-0000-000003000000}">
      <text>
        <r>
          <rPr>
            <b/>
            <sz val="9"/>
            <color indexed="81"/>
            <rFont val="Tahoma"/>
            <family val="2"/>
          </rPr>
          <t>Lieske Swinkels:</t>
        </r>
        <r>
          <rPr>
            <sz val="9"/>
            <color indexed="81"/>
            <rFont val="Tahoma"/>
            <family val="2"/>
          </rPr>
          <t xml:space="preserve">
</t>
        </r>
        <r>
          <rPr>
            <b/>
            <sz val="9"/>
            <color indexed="81"/>
            <rFont val="Corbel"/>
            <family val="2"/>
          </rPr>
          <t>Vroegste datum:</t>
        </r>
        <r>
          <rPr>
            <sz val="9"/>
            <color indexed="81"/>
            <rFont val="Corbel"/>
            <family val="2"/>
          </rPr>
          <t xml:space="preserve">
Dit ligt 6 weken voor de dag na de vermoedelijke bevallingsdatum.</t>
        </r>
        <r>
          <rPr>
            <sz val="9"/>
            <color indexed="81"/>
            <rFont val="Tahoma"/>
            <family val="2"/>
          </rPr>
          <t xml:space="preserve">
</t>
        </r>
      </text>
    </comment>
    <comment ref="G7" authorId="0" shapeId="0" xr:uid="{00000000-0006-0000-0000-000004000000}">
      <text>
        <r>
          <rPr>
            <b/>
            <sz val="9"/>
            <color indexed="81"/>
            <rFont val="Tahoma"/>
            <family val="2"/>
          </rPr>
          <t>Lieske Swinkels:</t>
        </r>
        <r>
          <rPr>
            <sz val="9"/>
            <color indexed="81"/>
            <rFont val="Tahoma"/>
            <family val="2"/>
          </rPr>
          <t xml:space="preserve">
</t>
        </r>
        <r>
          <rPr>
            <b/>
            <sz val="9"/>
            <color indexed="81"/>
            <rFont val="Corbel"/>
            <family val="2"/>
          </rPr>
          <t>Laatste datum:</t>
        </r>
        <r>
          <rPr>
            <sz val="9"/>
            <color indexed="81"/>
            <rFont val="Corbel"/>
            <family val="2"/>
          </rPr>
          <t xml:space="preserve">
Dit ligt 4 weken voor de dag na de vermoedelijke bevallingsdatum.</t>
        </r>
        <r>
          <rPr>
            <sz val="9"/>
            <color indexed="81"/>
            <rFont val="Tahoma"/>
            <family val="2"/>
          </rPr>
          <t xml:space="preserve">
</t>
        </r>
      </text>
    </comment>
    <comment ref="E10" authorId="0" shapeId="0" xr:uid="{00000000-0006-0000-0000-000005000000}">
      <text>
        <r>
          <rPr>
            <b/>
            <sz val="9"/>
            <color indexed="81"/>
            <rFont val="Tahoma"/>
            <family val="2"/>
          </rPr>
          <t xml:space="preserve">Lieske Swinkels:
</t>
        </r>
        <r>
          <rPr>
            <sz val="9"/>
            <color indexed="81"/>
            <rFont val="Tahoma"/>
            <family val="2"/>
          </rPr>
          <t xml:space="preserve">Indien ziekteverlof (zwangerschapsgerelateerd)tussen de vroegste en de gekozen datum ingang, wordt de ziekteperiode  tot het zwangerschapsverlof gerekend.
Hier 1e ziektedag invullen
</t>
        </r>
      </text>
    </comment>
    <comment ref="G10" authorId="0" shapeId="0" xr:uid="{00000000-0006-0000-0000-000006000000}">
      <text>
        <r>
          <rPr>
            <b/>
            <sz val="9"/>
            <color indexed="81"/>
            <rFont val="Corbel"/>
            <family val="2"/>
          </rPr>
          <t>Lieske Swinkels:</t>
        </r>
        <r>
          <rPr>
            <sz val="9"/>
            <color indexed="81"/>
            <rFont val="Corbel"/>
            <family val="2"/>
          </rPr>
          <t xml:space="preserve">
</t>
        </r>
        <r>
          <rPr>
            <b/>
            <sz val="9"/>
            <color indexed="81"/>
            <rFont val="Corbel"/>
            <family val="2"/>
          </rPr>
          <t xml:space="preserve">Ziekteverlof:
</t>
        </r>
        <r>
          <rPr>
            <sz val="9"/>
            <color indexed="81"/>
            <rFont val="Corbel"/>
            <family val="2"/>
          </rPr>
          <t>Hier laatste dag met ziekteverlof invullen.
Bij ziekteverlof (zwangerschapsgerelateerd) tussen de vroegste en de gekozen datum ingang, wordt de ziekteperiode  tot het zwangerschapsverlof gerekend.</t>
        </r>
        <r>
          <rPr>
            <sz val="9"/>
            <color indexed="81"/>
            <rFont val="Tahoma"/>
            <family val="2"/>
          </rPr>
          <t xml:space="preserve">
</t>
        </r>
      </text>
    </comment>
    <comment ref="I10" authorId="0" shapeId="0" xr:uid="{00000000-0006-0000-0000-000007000000}">
      <text>
        <r>
          <rPr>
            <b/>
            <sz val="9"/>
            <color indexed="81"/>
            <rFont val="Corbel"/>
            <family val="2"/>
          </rPr>
          <t>Lieske Swinkels:</t>
        </r>
        <r>
          <rPr>
            <sz val="9"/>
            <color indexed="81"/>
            <rFont val="Corbel"/>
            <family val="2"/>
          </rPr>
          <t xml:space="preserve">
</t>
        </r>
        <r>
          <rPr>
            <b/>
            <sz val="9"/>
            <color indexed="81"/>
            <rFont val="Corbel"/>
            <family val="2"/>
          </rPr>
          <t>totaal inzet per week:</t>
        </r>
        <r>
          <rPr>
            <sz val="9"/>
            <color indexed="81"/>
            <rFont val="Corbel"/>
            <family val="2"/>
          </rPr>
          <t xml:space="preserve">
Het totaal kan meer zijn dan de omvang van uw akte.
Dat zal het geval zijn als er minder dan 41,5 weken gewerkt wordt.</t>
        </r>
        <r>
          <rPr>
            <sz val="9"/>
            <color indexed="81"/>
            <rFont val="Tahoma"/>
            <family val="2"/>
          </rPr>
          <t xml:space="preserve">
</t>
        </r>
      </text>
    </comment>
    <comment ref="G11" authorId="0" shapeId="0" xr:uid="{00000000-0006-0000-0000-000008000000}">
      <text>
        <r>
          <rPr>
            <b/>
            <sz val="9"/>
            <color indexed="81"/>
            <rFont val="Corbel"/>
            <family val="2"/>
          </rPr>
          <t>Lieske Swinkels:</t>
        </r>
        <r>
          <rPr>
            <sz val="9"/>
            <color indexed="81"/>
            <rFont val="Corbel"/>
            <family val="2"/>
          </rPr>
          <t xml:space="preserve">
</t>
        </r>
        <r>
          <rPr>
            <b/>
            <sz val="9"/>
            <color indexed="81"/>
            <rFont val="Corbel"/>
            <family val="2"/>
          </rPr>
          <t>Geboortedatum:</t>
        </r>
        <r>
          <rPr>
            <sz val="9"/>
            <color indexed="81"/>
            <rFont val="Corbel"/>
            <family val="2"/>
          </rPr>
          <t xml:space="preserve">
De dagen dat de baby later geboren wordt dan de vermoedelijke bevallingsdatum worden bij het bevallingsverlof bijgeteld.
Een eerdere geboortedatum heeft daarvoor geen gevolgen, behalve als de baby geboren wordt voor de vroegste datum ingang verlof.</t>
        </r>
        <r>
          <rPr>
            <sz val="9"/>
            <color indexed="81"/>
            <rFont val="Tahoma"/>
            <family val="2"/>
          </rPr>
          <t xml:space="preserve">
</t>
        </r>
      </text>
    </comment>
    <comment ref="A15" authorId="0" shapeId="0" xr:uid="{00000000-0006-0000-0000-000009000000}">
      <text>
        <r>
          <rPr>
            <b/>
            <sz val="9"/>
            <color indexed="81"/>
            <rFont val="Corbel"/>
            <family val="2"/>
          </rPr>
          <t>Lieske Swinkels:</t>
        </r>
        <r>
          <rPr>
            <sz val="9"/>
            <color indexed="81"/>
            <rFont val="Corbel"/>
            <family val="2"/>
          </rPr>
          <t xml:space="preserve">
</t>
        </r>
        <r>
          <rPr>
            <b/>
            <sz val="9"/>
            <color indexed="81"/>
            <rFont val="Corbel"/>
            <family val="2"/>
          </rPr>
          <t>op/van:</t>
        </r>
        <r>
          <rPr>
            <sz val="9"/>
            <color indexed="81"/>
            <rFont val="Corbel"/>
            <family val="2"/>
          </rPr>
          <t xml:space="preserve">
Als er sprake is van 1 vrije dag dan is het niet nodig om de kolom "t/m" in te vullen.
Bij meer dagen achter elkaar vrij ook de kolom "t/m" invullen.</t>
        </r>
        <r>
          <rPr>
            <sz val="9"/>
            <color indexed="81"/>
            <rFont val="Tahoma"/>
            <family val="2"/>
          </rPr>
          <t xml:space="preserve">
</t>
        </r>
      </text>
    </comment>
    <comment ref="B15" authorId="0" shapeId="0" xr:uid="{00000000-0006-0000-0000-00000A000000}">
      <text>
        <r>
          <rPr>
            <b/>
            <sz val="9"/>
            <color indexed="81"/>
            <rFont val="Tahoma"/>
            <family val="2"/>
          </rPr>
          <t>Lieske Swinkels:</t>
        </r>
        <r>
          <rPr>
            <sz val="9"/>
            <color indexed="81"/>
            <rFont val="Tahoma"/>
            <family val="2"/>
          </rPr>
          <t xml:space="preserve">
</t>
        </r>
        <r>
          <rPr>
            <b/>
            <sz val="9"/>
            <color indexed="81"/>
            <rFont val="Corbel"/>
            <family val="2"/>
          </rPr>
          <t>t/m:</t>
        </r>
        <r>
          <rPr>
            <sz val="9"/>
            <color indexed="81"/>
            <rFont val="Corbel"/>
            <family val="2"/>
          </rPr>
          <t xml:space="preserve">
Als er sprake is van 1 vrije dag dan is het niet nodig om de kolom "t/m" in te vullen.</t>
        </r>
        <r>
          <rPr>
            <sz val="9"/>
            <color indexed="81"/>
            <rFont val="Tahoma"/>
            <family val="2"/>
          </rPr>
          <t xml:space="preserve">
</t>
        </r>
      </text>
    </comment>
    <comment ref="D15" authorId="0" shapeId="0" xr:uid="{00000000-0006-0000-0000-00000B000000}">
      <text>
        <r>
          <rPr>
            <b/>
            <sz val="9"/>
            <color indexed="81"/>
            <rFont val="Corbel"/>
            <family val="2"/>
          </rPr>
          <t>Lieske Swinkels:</t>
        </r>
        <r>
          <rPr>
            <sz val="9"/>
            <color indexed="81"/>
            <rFont val="Corbel"/>
            <family val="2"/>
          </rPr>
          <t xml:space="preserve">
</t>
        </r>
        <r>
          <rPr>
            <b/>
            <sz val="9"/>
            <color indexed="81"/>
            <rFont val="Corbel"/>
            <family val="2"/>
          </rPr>
          <t>op/van:</t>
        </r>
        <r>
          <rPr>
            <sz val="9"/>
            <color indexed="81"/>
            <rFont val="Corbel"/>
            <family val="2"/>
          </rPr>
          <t xml:space="preserve">
Als er sprake is van 1 vrije dag dan is het niet nodig om de kolom "t/m" in te vullen.
Bij meer dagen achter elkaar vrij ook de kolom "t/m" invullen.</t>
        </r>
        <r>
          <rPr>
            <sz val="9"/>
            <color indexed="81"/>
            <rFont val="Tahoma"/>
            <family val="2"/>
          </rPr>
          <t xml:space="preserve">
</t>
        </r>
      </text>
    </comment>
    <comment ref="E15" authorId="0" shapeId="0" xr:uid="{00000000-0006-0000-0000-00000C000000}">
      <text>
        <r>
          <rPr>
            <b/>
            <sz val="9"/>
            <color indexed="81"/>
            <rFont val="Tahoma"/>
            <family val="2"/>
          </rPr>
          <t>Lieske Swinkels:</t>
        </r>
        <r>
          <rPr>
            <sz val="9"/>
            <color indexed="81"/>
            <rFont val="Tahoma"/>
            <family val="2"/>
          </rPr>
          <t xml:space="preserve">
</t>
        </r>
        <r>
          <rPr>
            <b/>
            <sz val="9"/>
            <color indexed="81"/>
            <rFont val="Corbel"/>
            <family val="2"/>
          </rPr>
          <t>t/m:</t>
        </r>
        <r>
          <rPr>
            <sz val="9"/>
            <color indexed="81"/>
            <rFont val="Corbel"/>
            <family val="2"/>
          </rPr>
          <t xml:space="preserve">
Als er sprake is van 1 vrije dag dan is het niet nodig om de kolom "t/m" in te vullen.</t>
        </r>
        <r>
          <rPr>
            <sz val="9"/>
            <color indexed="81"/>
            <rFont val="Tahoma"/>
            <family val="2"/>
          </rPr>
          <t xml:space="preserve">
</t>
        </r>
      </text>
    </comment>
    <comment ref="J17" authorId="0" shapeId="0" xr:uid="{00000000-0006-0000-0000-00000D000000}">
      <text>
        <r>
          <rPr>
            <b/>
            <sz val="9"/>
            <color indexed="81"/>
            <rFont val="Corbel"/>
            <family val="2"/>
          </rPr>
          <t>Lieske Swinkels:</t>
        </r>
        <r>
          <rPr>
            <sz val="9"/>
            <color indexed="81"/>
            <rFont val="Corbel"/>
            <family val="2"/>
          </rPr>
          <t xml:space="preserve">
</t>
        </r>
        <r>
          <rPr>
            <b/>
            <sz val="9"/>
            <color indexed="81"/>
            <rFont val="Corbel"/>
            <family val="2"/>
          </rPr>
          <t>opname verlof-uren:</t>
        </r>
        <r>
          <rPr>
            <sz val="9"/>
            <color indexed="81"/>
            <rFont val="Corbel"/>
            <family val="2"/>
          </rPr>
          <t xml:space="preserve">
Hier kunt u de perioden en nog op te nemen verlof-uren invullen. Dat kan ook in een later stadium.
</t>
        </r>
        <r>
          <rPr>
            <b/>
            <sz val="9"/>
            <color indexed="81"/>
            <rFont val="Corbel"/>
            <family val="2"/>
          </rPr>
          <t xml:space="preserve">
In deze cel de eerste verlofperiode invullen!</t>
        </r>
        <r>
          <rPr>
            <sz val="9"/>
            <color indexed="81"/>
            <rFont val="Tahoma"/>
            <family val="2"/>
          </rPr>
          <t xml:space="preserve">
</t>
        </r>
      </text>
    </comment>
    <comment ref="L17" authorId="0" shapeId="0" xr:uid="{00000000-0006-0000-0000-00000E000000}">
      <text>
        <r>
          <rPr>
            <b/>
            <sz val="9"/>
            <color indexed="81"/>
            <rFont val="Corbel"/>
            <family val="2"/>
          </rPr>
          <t>Lieske Swinkels:</t>
        </r>
        <r>
          <rPr>
            <sz val="9"/>
            <color indexed="81"/>
            <rFont val="Corbel"/>
            <family val="2"/>
          </rPr>
          <t xml:space="preserve">
uren in periode:
Vul hier het totaal aantal uren in over de hiervoor vermelde periode. Dus iemand die 8 uur per week verlof krijgt gedurende 3 weken, vul dan hier 3 x 8 = 24 in.</t>
        </r>
        <r>
          <rPr>
            <sz val="9"/>
            <color indexed="81"/>
            <rFont val="Tahoma"/>
            <family val="2"/>
          </rPr>
          <t xml:space="preserve">
</t>
        </r>
      </text>
    </comment>
    <comment ref="B21" authorId="0" shapeId="0" xr:uid="{00000000-0006-0000-0000-00000F000000}">
      <text>
        <r>
          <rPr>
            <b/>
            <sz val="9"/>
            <color indexed="81"/>
            <rFont val="Tahoma"/>
            <family val="2"/>
          </rPr>
          <t>Lieske Swinkels:</t>
        </r>
        <r>
          <rPr>
            <sz val="9"/>
            <color indexed="81"/>
            <rFont val="Tahoma"/>
            <family val="2"/>
          </rPr>
          <t xml:space="preserve">
</t>
        </r>
        <r>
          <rPr>
            <b/>
            <sz val="9"/>
            <color indexed="81"/>
            <rFont val="Corbel"/>
            <family val="2"/>
          </rPr>
          <t>ja/nee:</t>
        </r>
        <r>
          <rPr>
            <sz val="9"/>
            <color indexed="81"/>
            <rFont val="Corbel"/>
            <family val="2"/>
          </rPr>
          <t xml:space="preserve">
Als u kiest voor "ja" wordt rechts de verlengde einddatum van het verlof vermeld.
Als u kiest voor "nee" dan kunt u het verlof dat samenvalt met de hierboven ingevulde vakanties later opnemen. 
Vul eventueel de volgende vraag nog in en rechts de werkuren per dag. Vervolgens worden de nog op te nemen verlofuren berekend.</t>
        </r>
        <r>
          <rPr>
            <sz val="9"/>
            <color indexed="81"/>
            <rFont val="Tahoma"/>
            <family val="2"/>
          </rPr>
          <t xml:space="preserve">
</t>
        </r>
      </text>
    </comment>
    <comment ref="G23" authorId="0" shapeId="0" xr:uid="{00000000-0006-0000-0000-000010000000}">
      <text>
        <r>
          <rPr>
            <b/>
            <sz val="9"/>
            <color indexed="81"/>
            <rFont val="Tahoma"/>
            <family val="2"/>
          </rPr>
          <t>Lieske Swinkels:</t>
        </r>
        <r>
          <rPr>
            <sz val="9"/>
            <color indexed="81"/>
            <rFont val="Tahoma"/>
            <family val="2"/>
          </rPr>
          <t xml:space="preserve">
</t>
        </r>
        <r>
          <rPr>
            <b/>
            <sz val="9"/>
            <color indexed="81"/>
            <rFont val="Corbel"/>
            <family val="2"/>
          </rPr>
          <t>onderbreken verlof:</t>
        </r>
        <r>
          <rPr>
            <sz val="9"/>
            <color indexed="81"/>
            <rFont val="Corbel"/>
            <family val="2"/>
          </rPr>
          <t xml:space="preserve">
Na 6 weken bevallingsverlof mag u, in overleg met uw leidinggevende, het restant flexibel opnemen gedurende een periode van 30 weken.
Vul hier de datum in dat u het verlof wilt onderbreken.</t>
        </r>
        <r>
          <rPr>
            <sz val="9"/>
            <color indexed="81"/>
            <rFont val="Tahoma"/>
            <family val="2"/>
          </rPr>
          <t xml:space="preserve">
</t>
        </r>
      </text>
    </comment>
  </commentList>
</comments>
</file>

<file path=xl/sharedStrings.xml><?xml version="1.0" encoding="utf-8"?>
<sst xmlns="http://schemas.openxmlformats.org/spreadsheetml/2006/main" count="34" uniqueCount="30">
  <si>
    <t>klik hier voor informatie</t>
  </si>
  <si>
    <t>Naam</t>
  </si>
  <si>
    <t>Vermoedelijke bevallingsdatum</t>
  </si>
  <si>
    <t>werkuren maandag</t>
  </si>
  <si>
    <t>Vroegste datum ingang verlof</t>
  </si>
  <si>
    <t>werkuren dinsdag</t>
  </si>
  <si>
    <t>Laatste datum ingang verlof</t>
  </si>
  <si>
    <t>werkuren woensdag</t>
  </si>
  <si>
    <t>Gekozen datum ingang verlof</t>
  </si>
  <si>
    <t>werkuren donderdag</t>
  </si>
  <si>
    <t>werkuren vrijdag</t>
  </si>
  <si>
    <t>t/m</t>
  </si>
  <si>
    <t>totaal inzet per week</t>
  </si>
  <si>
    <t>Geboortedatum baby</t>
  </si>
  <si>
    <t>In overleg met de leidinggevende nog op te nemen verlof-</t>
  </si>
  <si>
    <t>Laatste dag verlof</t>
  </si>
  <si>
    <t>uren gedurende een maximale periode van 30 weken:</t>
  </si>
  <si>
    <t>Vrije dagen/vakanties tijdens de (aangepaste) periode van verlof:</t>
  </si>
  <si>
    <t>laatste dag opname verlof-uren</t>
  </si>
  <si>
    <t>op/van</t>
  </si>
  <si>
    <t>uren in periode</t>
  </si>
  <si>
    <t>opname verlof-uren</t>
  </si>
  <si>
    <t>van</t>
  </si>
  <si>
    <t>Kiest u er voor om het verlof tijdens vakanties aansluitend op uw bevallingsverlof</t>
  </si>
  <si>
    <t>op te nemen?</t>
  </si>
  <si>
    <t>ziekenhuisopname baby: indien de baby tijdens de eerste 10 weken na de</t>
  </si>
  <si>
    <t>geboorte meer dan 7 dagen in het ziekenhuis heeft gelegen, dan is er onder</t>
  </si>
  <si>
    <t>bepaalde voorwaarden (zie: www.uwv.nl) nog recht op extra bevallingsverlof.</t>
  </si>
  <si>
    <t>ja/nee</t>
  </si>
  <si>
    <t>Werkgever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</si>
</sst>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m/yy;@"/>
    <numFmt numFmtId="166" formatCode="ddd\ dd/mm/yy"/>
  </numFmts>
  <fonts count="12" x14ac:knownFonts="1">
    <font>
      <sz val="10"/>
      <name val="Arial"/>
    </font>
    <font>
      <sz val="10"/>
      <name val="Arial"/>
      <family val="2"/>
    </font>
    <font>
      <sz val="9"/>
      <color indexed="81"/>
      <name val="Tahoma"/>
      <family val="2"/>
    </font>
    <font>
      <b/>
      <sz val="9"/>
      <color indexed="81"/>
      <name val="Tahoma"/>
      <family val="2"/>
    </font>
    <font>
      <b/>
      <sz val="11"/>
      <name val="Corbel"/>
      <family val="2"/>
    </font>
    <font>
      <sz val="8.5"/>
      <name val="Corbel"/>
      <family val="2"/>
    </font>
    <font>
      <sz val="9"/>
      <name val="Corbel"/>
      <family val="2"/>
    </font>
    <font>
      <b/>
      <sz val="9"/>
      <name val="Corbel"/>
      <family val="2"/>
    </font>
    <font>
      <b/>
      <sz val="9"/>
      <color indexed="81"/>
      <name val="Corbel"/>
      <family val="2"/>
    </font>
    <font>
      <sz val="9"/>
      <color indexed="81"/>
      <name val="Corbel"/>
      <family val="2"/>
    </font>
    <font>
      <i/>
      <sz val="8.5"/>
      <name val="Corbel"/>
      <family val="2"/>
    </font>
    <font>
      <b/>
      <sz val="8.5"/>
      <color rgb="FF0000CC"/>
      <name val="Corbel"/>
      <family val="2"/>
    </font>
  </fonts>
  <fills count="7">
    <fill>
      <patternFill patternType="none"/>
    </fill>
    <fill>
      <patternFill patternType="gray125"/>
    </fill>
    <fill>
      <patternFill patternType="solid">
        <fgColor indexed="41"/>
        <bgColor indexed="64"/>
      </patternFill>
    </fill>
    <fill>
      <patternFill patternType="solid">
        <fgColor rgb="FFFFFFCC"/>
        <bgColor indexed="64"/>
      </patternFill>
    </fill>
    <fill>
      <patternFill patternType="solid">
        <fgColor theme="9"/>
        <bgColor indexed="64"/>
      </patternFill>
    </fill>
    <fill>
      <patternFill patternType="solid">
        <fgColor theme="0"/>
        <bgColor indexed="64"/>
      </patternFill>
    </fill>
    <fill>
      <patternFill patternType="solid">
        <fgColor theme="4" tint="0.79998168889431442"/>
        <bgColor indexed="64"/>
      </patternFill>
    </fill>
  </fills>
  <borders count="1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s>
  <cellStyleXfs count="2">
    <xf numFmtId="0" fontId="0" fillId="0" borderId="0"/>
    <xf numFmtId="0" fontId="1" fillId="0" borderId="0"/>
  </cellStyleXfs>
  <cellXfs count="67">
    <xf numFmtId="0" fontId="0" fillId="0" borderId="0" xfId="0"/>
    <xf numFmtId="14" fontId="5" fillId="0" borderId="1" xfId="0" applyNumberFormat="1" applyFont="1" applyBorder="1" applyProtection="1">
      <protection locked="0"/>
    </xf>
    <xf numFmtId="0" fontId="6" fillId="0" borderId="0" xfId="0" applyFont="1" applyAlignment="1" applyProtection="1">
      <alignment horizontal="right"/>
      <protection hidden="1"/>
    </xf>
    <xf numFmtId="0" fontId="5" fillId="0" borderId="2" xfId="0" applyFont="1" applyBorder="1" applyProtection="1">
      <protection hidden="1"/>
    </xf>
    <xf numFmtId="0" fontId="6" fillId="0" borderId="2" xfId="0" applyFont="1" applyBorder="1" applyProtection="1">
      <protection hidden="1"/>
    </xf>
    <xf numFmtId="0" fontId="6" fillId="0" borderId="0" xfId="0" applyFont="1" applyProtection="1">
      <protection hidden="1"/>
    </xf>
    <xf numFmtId="0" fontId="7" fillId="0" borderId="2" xfId="0" applyFont="1" applyBorder="1" applyAlignment="1" applyProtection="1">
      <alignment horizontal="center"/>
      <protection hidden="1"/>
    </xf>
    <xf numFmtId="0" fontId="7" fillId="0" borderId="0" xfId="0" applyFont="1" applyAlignment="1" applyProtection="1">
      <alignment horizontal="center"/>
      <protection hidden="1"/>
    </xf>
    <xf numFmtId="0" fontId="6" fillId="3" borderId="0" xfId="0" applyFont="1" applyFill="1" applyProtection="1">
      <protection locked="0"/>
    </xf>
    <xf numFmtId="0" fontId="7" fillId="0" borderId="0" xfId="0" applyFont="1" applyProtection="1">
      <protection hidden="1"/>
    </xf>
    <xf numFmtId="0" fontId="6" fillId="0" borderId="3" xfId="0" applyFont="1" applyBorder="1" applyProtection="1">
      <protection hidden="1"/>
    </xf>
    <xf numFmtId="0" fontId="6" fillId="0" borderId="4" xfId="0" applyFont="1" applyBorder="1" applyProtection="1">
      <protection hidden="1"/>
    </xf>
    <xf numFmtId="14" fontId="6" fillId="4" borderId="5" xfId="0" applyNumberFormat="1" applyFont="1" applyFill="1" applyBorder="1" applyProtection="1">
      <protection locked="0"/>
    </xf>
    <xf numFmtId="0" fontId="6" fillId="0" borderId="0" xfId="0" applyFont="1" applyAlignment="1" applyProtection="1">
      <alignment horizontal="center"/>
      <protection hidden="1"/>
    </xf>
    <xf numFmtId="0" fontId="6" fillId="0" borderId="2" xfId="0" applyFont="1" applyBorder="1" applyAlignment="1" applyProtection="1">
      <alignment vertical="top"/>
      <protection hidden="1"/>
    </xf>
    <xf numFmtId="14" fontId="6" fillId="0" borderId="0" xfId="0" applyNumberFormat="1" applyFont="1" applyProtection="1">
      <protection locked="0"/>
    </xf>
    <xf numFmtId="0" fontId="7" fillId="0" borderId="0" xfId="0" applyFont="1" applyAlignment="1" applyProtection="1">
      <alignment horizontal="center" vertical="top"/>
      <protection hidden="1"/>
    </xf>
    <xf numFmtId="14" fontId="7" fillId="0" borderId="0" xfId="0" applyNumberFormat="1" applyFont="1" applyAlignment="1" applyProtection="1">
      <alignment horizontal="right"/>
      <protection locked="0"/>
    </xf>
    <xf numFmtId="14" fontId="7" fillId="0" borderId="0" xfId="0" applyNumberFormat="1" applyFont="1" applyProtection="1">
      <protection locked="0"/>
    </xf>
    <xf numFmtId="166" fontId="6" fillId="3" borderId="5" xfId="0" applyNumberFormat="1" applyFont="1" applyFill="1" applyBorder="1" applyProtection="1">
      <protection locked="0"/>
    </xf>
    <xf numFmtId="0" fontId="6" fillId="3" borderId="5" xfId="0" applyFont="1" applyFill="1" applyBorder="1" applyProtection="1">
      <protection locked="0"/>
    </xf>
    <xf numFmtId="0" fontId="11" fillId="5" borderId="0" xfId="0" applyFont="1" applyFill="1" applyAlignment="1" applyProtection="1">
      <alignment horizontal="center" vertical="center"/>
      <protection hidden="1"/>
    </xf>
    <xf numFmtId="0" fontId="11" fillId="5" borderId="0" xfId="0" applyFont="1" applyFill="1" applyProtection="1">
      <protection hidden="1"/>
    </xf>
    <xf numFmtId="0" fontId="5" fillId="5" borderId="0" xfId="0" applyFont="1" applyFill="1" applyProtection="1">
      <protection hidden="1"/>
    </xf>
    <xf numFmtId="0" fontId="5" fillId="6" borderId="0" xfId="0" applyFont="1" applyFill="1" applyProtection="1">
      <protection hidden="1"/>
    </xf>
    <xf numFmtId="164" fontId="5" fillId="6" borderId="0" xfId="0" applyNumberFormat="1" applyFont="1" applyFill="1" applyProtection="1">
      <protection hidden="1"/>
    </xf>
    <xf numFmtId="0" fontId="5" fillId="0" borderId="0" xfId="0" applyFont="1" applyProtection="1">
      <protection hidden="1"/>
    </xf>
    <xf numFmtId="0" fontId="5" fillId="2" borderId="0" xfId="0" applyFont="1" applyFill="1" applyProtection="1">
      <protection hidden="1"/>
    </xf>
    <xf numFmtId="0" fontId="5" fillId="0" borderId="6" xfId="0" applyFont="1" applyBorder="1" applyProtection="1">
      <protection hidden="1"/>
    </xf>
    <xf numFmtId="0" fontId="5" fillId="0" borderId="1" xfId="0" applyFont="1" applyBorder="1" applyProtection="1">
      <protection hidden="1"/>
    </xf>
    <xf numFmtId="166" fontId="5" fillId="6" borderId="0" xfId="0" applyNumberFormat="1" applyFont="1" applyFill="1" applyProtection="1">
      <protection hidden="1"/>
    </xf>
    <xf numFmtId="0" fontId="5" fillId="0" borderId="0" xfId="0" applyFont="1" applyAlignment="1" applyProtection="1">
      <alignment horizontal="right"/>
      <protection hidden="1"/>
    </xf>
    <xf numFmtId="0" fontId="7" fillId="5" borderId="0" xfId="0" applyFont="1" applyFill="1" applyProtection="1">
      <protection hidden="1"/>
    </xf>
    <xf numFmtId="0" fontId="7" fillId="0" borderId="2" xfId="0" applyFont="1" applyBorder="1" applyProtection="1">
      <protection hidden="1"/>
    </xf>
    <xf numFmtId="166" fontId="5" fillId="3" borderId="5" xfId="0" applyNumberFormat="1" applyFont="1" applyFill="1" applyBorder="1" applyProtection="1">
      <protection locked="0"/>
    </xf>
    <xf numFmtId="0" fontId="5" fillId="0" borderId="3" xfId="0" applyFont="1" applyBorder="1" applyProtection="1">
      <protection hidden="1"/>
    </xf>
    <xf numFmtId="0" fontId="5" fillId="0" borderId="4" xfId="0" applyFont="1" applyBorder="1" applyProtection="1">
      <protection hidden="1"/>
    </xf>
    <xf numFmtId="0" fontId="5" fillId="0" borderId="7" xfId="0" applyFont="1" applyBorder="1" applyProtection="1">
      <protection hidden="1"/>
    </xf>
    <xf numFmtId="0" fontId="5" fillId="0" borderId="6" xfId="0" applyFont="1" applyBorder="1" applyAlignment="1" applyProtection="1">
      <alignment horizontal="right"/>
      <protection hidden="1"/>
    </xf>
    <xf numFmtId="0" fontId="5" fillId="0" borderId="8" xfId="0" applyFont="1" applyBorder="1" applyProtection="1">
      <protection hidden="1"/>
    </xf>
    <xf numFmtId="0" fontId="10" fillId="0" borderId="2" xfId="0" applyFont="1" applyBorder="1" applyProtection="1">
      <protection hidden="1"/>
    </xf>
    <xf numFmtId="0" fontId="5" fillId="0" borderId="9" xfId="0" applyFont="1" applyBorder="1" applyAlignment="1" applyProtection="1">
      <alignment horizontal="right"/>
      <protection hidden="1"/>
    </xf>
    <xf numFmtId="165" fontId="5" fillId="6" borderId="0" xfId="0" applyNumberFormat="1" applyFont="1" applyFill="1" applyProtection="1">
      <protection hidden="1"/>
    </xf>
    <xf numFmtId="0" fontId="5" fillId="0" borderId="9" xfId="0" applyFont="1" applyBorder="1" applyProtection="1">
      <protection hidden="1"/>
    </xf>
    <xf numFmtId="165" fontId="5" fillId="0" borderId="0" xfId="0" applyNumberFormat="1" applyFont="1" applyProtection="1">
      <protection hidden="1"/>
    </xf>
    <xf numFmtId="164" fontId="5" fillId="0" borderId="0" xfId="0" applyNumberFormat="1" applyFont="1" applyProtection="1">
      <protection hidden="1"/>
    </xf>
    <xf numFmtId="14" fontId="7" fillId="4" borderId="5" xfId="0" applyNumberFormat="1" applyFont="1" applyFill="1" applyBorder="1" applyAlignment="1" applyProtection="1">
      <alignment horizontal="right"/>
      <protection locked="0"/>
    </xf>
    <xf numFmtId="0" fontId="6" fillId="4" borderId="5" xfId="0" applyFont="1" applyFill="1" applyBorder="1" applyProtection="1">
      <protection locked="0"/>
    </xf>
    <xf numFmtId="0" fontId="6" fillId="0" borderId="1" xfId="0" applyFont="1" applyBorder="1" applyAlignment="1" applyProtection="1">
      <alignment vertical="center" wrapText="1"/>
      <protection hidden="1"/>
    </xf>
    <xf numFmtId="0" fontId="6" fillId="0" borderId="1" xfId="0" applyFont="1" applyBorder="1" applyAlignment="1">
      <alignment vertical="center" wrapText="1"/>
    </xf>
    <xf numFmtId="0" fontId="4" fillId="5" borderId="3" xfId="0" applyFont="1"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6" fillId="0" borderId="7" xfId="0" applyFont="1" applyBorder="1" applyAlignment="1" applyProtection="1">
      <alignment vertical="center" wrapText="1"/>
      <protection hidden="1"/>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6" fillId="0" borderId="0" xfId="0" applyFont="1" applyAlignment="1" applyProtection="1">
      <alignment horizontal="left" vertical="center" wrapText="1"/>
      <protection hidden="1"/>
    </xf>
    <xf numFmtId="0" fontId="5" fillId="0" borderId="0" xfId="0" applyFont="1" applyBorder="1" applyProtection="1">
      <protection hidden="1"/>
    </xf>
    <xf numFmtId="0" fontId="6" fillId="3" borderId="10" xfId="0" applyFont="1" applyFill="1" applyBorder="1" applyAlignment="1" applyProtection="1">
      <alignment horizontal="left" vertical="top"/>
      <protection locked="0"/>
    </xf>
    <xf numFmtId="0" fontId="6" fillId="3" borderId="11"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0" fontId="6" fillId="0" borderId="0" xfId="0" applyFont="1" applyBorder="1" applyAlignment="1" applyProtection="1">
      <alignment horizontal="right"/>
      <protection hidden="1"/>
    </xf>
    <xf numFmtId="0" fontId="6" fillId="3" borderId="13" xfId="0" applyFont="1" applyFill="1" applyBorder="1" applyAlignment="1" applyProtection="1">
      <alignment horizontal="left" vertical="top"/>
      <protection locked="0"/>
    </xf>
    <xf numFmtId="0" fontId="6" fillId="3" borderId="14" xfId="0" applyFont="1" applyFill="1" applyBorder="1" applyAlignment="1" applyProtection="1">
      <alignment horizontal="left" vertical="top"/>
      <protection locked="0"/>
    </xf>
    <xf numFmtId="0" fontId="6" fillId="3" borderId="15" xfId="0" applyFont="1" applyFill="1" applyBorder="1" applyAlignment="1" applyProtection="1">
      <alignment horizontal="left" vertical="top"/>
      <protection locked="0"/>
    </xf>
    <xf numFmtId="0" fontId="6" fillId="0" borderId="16" xfId="0" applyFont="1" applyBorder="1" applyAlignment="1" applyProtection="1">
      <alignment horizontal="right"/>
      <protection hidden="1"/>
    </xf>
  </cellXfs>
  <cellStyles count="2">
    <cellStyle name="Standaard" xfId="0" builtinId="0"/>
    <cellStyle name="Standaard 3" xfId="1" xr:uid="{00000000-0005-0000-0000-000001000000}"/>
  </cellStyles>
  <dxfs count="8">
    <dxf>
      <font>
        <b/>
        <i val="0"/>
        <color rgb="FFFF0000"/>
      </font>
    </dxf>
    <dxf>
      <font>
        <b/>
        <i val="0"/>
      </font>
    </dxf>
    <dxf>
      <font>
        <b/>
        <i val="0"/>
        <color rgb="FFFF0000"/>
      </font>
    </dxf>
    <dxf>
      <font>
        <b/>
        <i val="0"/>
        <color rgb="FFC00000"/>
      </font>
    </dxf>
    <dxf>
      <font>
        <color auto="1"/>
      </font>
    </dxf>
    <dxf>
      <font>
        <b/>
        <i val="0"/>
        <color rgb="FFC00000"/>
      </font>
    </dxf>
    <dxf>
      <font>
        <b/>
        <i val="0"/>
      </font>
    </dxf>
    <dxf>
      <font>
        <b/>
        <i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0</xdr:colOff>
      <xdr:row>5</xdr:row>
      <xdr:rowOff>0</xdr:rowOff>
    </xdr:from>
    <xdr:ext cx="184731" cy="26456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8810625" y="10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D266"/>
  <sheetViews>
    <sheetView showGridLines="0" showZeros="0" tabSelected="1" showOutlineSymbols="0" view="pageLayout" zoomScaleNormal="100" workbookViewId="0">
      <selection activeCell="E2" sqref="E2:G2"/>
    </sheetView>
  </sheetViews>
  <sheetFormatPr defaultColWidth="13.5703125" defaultRowHeight="15.95" customHeight="1" x14ac:dyDescent="0.2"/>
  <cols>
    <col min="1" max="2" width="11.5703125" style="27" customWidth="1"/>
    <col min="3" max="3" width="5.5703125" style="27" customWidth="1"/>
    <col min="4" max="4" width="22.28515625" style="27" customWidth="1"/>
    <col min="5" max="5" width="11.5703125" style="27" customWidth="1"/>
    <col min="6" max="6" width="45.140625" style="27" customWidth="1"/>
    <col min="7" max="7" width="11.5703125" style="27" customWidth="1"/>
    <col min="8" max="8" width="3.140625" style="27" customWidth="1"/>
    <col min="9" max="9" width="24.28515625" style="27" customWidth="1"/>
    <col min="10" max="10" width="11.28515625" style="27" customWidth="1"/>
    <col min="11" max="11" width="11.42578125" style="27" customWidth="1"/>
    <col min="12" max="12" width="6.85546875" style="27" customWidth="1"/>
    <col min="13" max="13" width="3.7109375" style="24" hidden="1" customWidth="1"/>
    <col min="14" max="14" width="13.7109375" style="24" hidden="1" customWidth="1"/>
    <col min="15" max="15" width="3.28515625" style="24" hidden="1" customWidth="1"/>
    <col min="16" max="16" width="9" style="24" hidden="1" customWidth="1"/>
    <col min="17" max="17" width="10.28515625" style="24" hidden="1" customWidth="1"/>
    <col min="18" max="18" width="11.42578125" style="24" hidden="1" customWidth="1"/>
    <col min="19" max="19" width="3.5703125" style="24" hidden="1" customWidth="1"/>
    <col min="20" max="20" width="2" style="24" hidden="1" customWidth="1"/>
    <col min="21" max="21" width="2.85546875" style="24" hidden="1" customWidth="1"/>
    <col min="22" max="22" width="13.5703125" style="24" hidden="1" customWidth="1"/>
    <col min="23" max="23" width="3" style="24" customWidth="1"/>
    <col min="24" max="25" width="13.5703125" style="24"/>
    <col min="26" max="16384" width="13.5703125" style="27"/>
  </cols>
  <sheetData>
    <row r="1" spans="1:30" ht="22.5" customHeight="1" thickBot="1" x14ac:dyDescent="0.25">
      <c r="A1" s="50" t="s">
        <v>0</v>
      </c>
      <c r="B1" s="51"/>
      <c r="C1" s="51"/>
      <c r="D1" s="21"/>
      <c r="E1" s="22"/>
      <c r="F1" s="23"/>
      <c r="G1" s="23"/>
      <c r="H1" s="23"/>
      <c r="I1" s="23"/>
      <c r="J1" s="23"/>
      <c r="K1" s="23"/>
      <c r="L1" s="23"/>
      <c r="V1" s="25">
        <f>IF(AND(G11&gt;0,G11&lt;G6),G11,G6)</f>
        <v>0</v>
      </c>
      <c r="W1" s="23"/>
      <c r="X1" s="26"/>
      <c r="Y1" s="26"/>
      <c r="Z1" s="26"/>
      <c r="AA1" s="26"/>
      <c r="AB1" s="26"/>
      <c r="AC1" s="26"/>
      <c r="AD1" s="26"/>
    </row>
    <row r="2" spans="1:30" ht="15.75" customHeight="1" thickBot="1" x14ac:dyDescent="0.25">
      <c r="A2" s="3"/>
      <c r="B2" s="26"/>
      <c r="C2" s="28"/>
      <c r="D2" s="66" t="s">
        <v>1</v>
      </c>
      <c r="E2" s="59"/>
      <c r="F2" s="60"/>
      <c r="G2" s="61"/>
      <c r="H2" s="23"/>
      <c r="I2" s="52" t="str">
        <f>IF(P25=0,"U hoeft hieronder niets in te vullen, omdat u (links) geen vakanties heeft ingevuld en niet voor een onderbreking heeft gekozen.",IF(B21="nee","U heeft er voor gekozen om het verlof later op te nemen dat samenvalt met vakanties"&amp;IF(G23&gt;0," alsmede het verlof vanwege tijdelijk stoppen","")&amp;". Vul dan onderstaand de werkuren per dag in om het aantal verlofuren te laten berekenen.",IF(G23&gt;0,"U heeft er voor gekozen om het verlof later op te nemen vanwege tijdelijk stoppen. Vul dan onderstaand de werkuren per dag in om het aantal verlofuren te laten berekenen.","U hoeft hieronder niets in te vullen.")))</f>
        <v>U hoeft hieronder niets in te vullen, omdat u (links) geen vakanties heeft ingevuld en niet voor een onderbreking heeft gekozen.</v>
      </c>
      <c r="J2" s="53"/>
      <c r="K2" s="53"/>
      <c r="L2" s="54"/>
      <c r="P2" s="25">
        <f>IF(AND(G23&gt;0,G23&lt;42217),,IF(AND(E13&gt;0,E13&lt;42217),42217,))</f>
        <v>0</v>
      </c>
      <c r="Q2" s="25">
        <f>IF(AND(G23&gt;0,G23&lt;42217),,IF(AND(G23&gt;42216,G23-1&lt;G13),G23-1,G13))</f>
        <v>0</v>
      </c>
      <c r="V2" s="25">
        <f>IF(AND(G11&gt;0,G11&lt;G7),G11,G7)</f>
        <v>0</v>
      </c>
      <c r="W2" s="23"/>
      <c r="X2" s="26"/>
      <c r="Y2" s="26"/>
      <c r="Z2" s="26"/>
      <c r="AA2" s="26"/>
      <c r="AB2" s="26"/>
      <c r="AC2" s="26"/>
      <c r="AD2" s="26"/>
    </row>
    <row r="3" spans="1:30" ht="15.75" customHeight="1" thickBot="1" x14ac:dyDescent="0.25">
      <c r="A3" s="3"/>
      <c r="B3" s="26"/>
      <c r="C3" s="26"/>
      <c r="D3" s="62" t="s">
        <v>29</v>
      </c>
      <c r="E3" s="63"/>
      <c r="F3" s="64"/>
      <c r="G3" s="65"/>
      <c r="H3" s="23"/>
      <c r="I3" s="55"/>
      <c r="J3" s="56"/>
      <c r="K3" s="56"/>
      <c r="L3" s="49"/>
      <c r="P3" s="25">
        <f>G23</f>
        <v>0</v>
      </c>
      <c r="Q3" s="25">
        <f>IF(G23=0,0,G12)</f>
        <v>0</v>
      </c>
      <c r="T3" s="24">
        <v>1</v>
      </c>
      <c r="U3" s="24">
        <f>L5</f>
        <v>0</v>
      </c>
      <c r="V3" s="25">
        <f>IF(G23=0,0,G23-1)</f>
        <v>0</v>
      </c>
      <c r="W3" s="23"/>
      <c r="X3" s="26"/>
      <c r="Y3" s="26"/>
      <c r="Z3" s="26"/>
      <c r="AA3" s="26"/>
      <c r="AB3" s="26"/>
      <c r="AC3" s="26"/>
      <c r="AD3" s="26"/>
    </row>
    <row r="4" spans="1:30" ht="15.75" customHeight="1" thickBot="1" x14ac:dyDescent="0.25">
      <c r="A4" s="3"/>
      <c r="B4" s="26"/>
      <c r="C4" s="26"/>
      <c r="D4" s="26"/>
      <c r="E4" s="26"/>
      <c r="F4" s="26"/>
      <c r="G4" s="58"/>
      <c r="H4" s="23"/>
      <c r="I4" s="55"/>
      <c r="J4" s="56"/>
      <c r="K4" s="56"/>
      <c r="L4" s="49"/>
      <c r="P4" s="25">
        <f>IF(E13=0,0,IF(E13&gt;G8,E13,G8))</f>
        <v>0</v>
      </c>
      <c r="Q4" s="25">
        <f>IF(P4=0,0,IF(P4+20&gt;V5,V5,P4+20))</f>
        <v>0</v>
      </c>
      <c r="T4" s="24">
        <v>2</v>
      </c>
      <c r="U4" s="24">
        <f>L6</f>
        <v>0</v>
      </c>
      <c r="V4" s="25">
        <f>IF(G13&gt;42217,42216,G13)</f>
        <v>0</v>
      </c>
      <c r="W4" s="23"/>
      <c r="X4" s="26"/>
      <c r="Y4" s="26"/>
      <c r="Z4" s="26"/>
      <c r="AA4" s="26"/>
      <c r="AB4" s="26"/>
      <c r="AC4" s="26"/>
      <c r="AD4" s="26"/>
    </row>
    <row r="5" spans="1:30" ht="15.75" customHeight="1" thickBot="1" x14ac:dyDescent="0.25">
      <c r="A5" s="3"/>
      <c r="B5" s="26"/>
      <c r="C5" s="26"/>
      <c r="D5" s="26"/>
      <c r="E5" s="26"/>
      <c r="F5" s="2" t="s">
        <v>2</v>
      </c>
      <c r="G5" s="19"/>
      <c r="H5" s="23"/>
      <c r="I5" s="3"/>
      <c r="J5" s="5"/>
      <c r="K5" s="2" t="s">
        <v>3</v>
      </c>
      <c r="L5" s="20"/>
      <c r="P5" s="25">
        <f t="shared" ref="P5:Q8" si="0">A16</f>
        <v>0</v>
      </c>
      <c r="Q5" s="25">
        <f t="shared" si="0"/>
        <v>0</v>
      </c>
      <c r="S5" s="24">
        <f t="shared" ref="S5:S12" si="1">IF(AND(P5=0,Q5&gt;0),1,0)</f>
        <v>0</v>
      </c>
      <c r="T5" s="24">
        <v>3</v>
      </c>
      <c r="U5" s="24">
        <f>L7</f>
        <v>0</v>
      </c>
      <c r="V5" s="25">
        <f>IF(OR(V3=0,V4=0),SMALL(V3:V4,2),SMALL(V3:V4,1))</f>
        <v>0</v>
      </c>
      <c r="W5" s="23"/>
      <c r="X5" s="26"/>
      <c r="Y5" s="26"/>
      <c r="Z5" s="26"/>
      <c r="AA5" s="26"/>
      <c r="AB5" s="26"/>
      <c r="AC5" s="26"/>
      <c r="AD5" s="26"/>
    </row>
    <row r="6" spans="1:30" ht="15.75" customHeight="1" thickBot="1" x14ac:dyDescent="0.25">
      <c r="A6" s="3"/>
      <c r="B6" s="26"/>
      <c r="C6" s="26"/>
      <c r="D6" s="26"/>
      <c r="E6" s="26"/>
      <c r="F6" s="2" t="s">
        <v>4</v>
      </c>
      <c r="G6" s="12">
        <f>IF(G5=0,0,G5-41)</f>
        <v>0</v>
      </c>
      <c r="H6" s="23"/>
      <c r="I6" s="3"/>
      <c r="J6" s="5"/>
      <c r="K6" s="2" t="s">
        <v>5</v>
      </c>
      <c r="L6" s="20"/>
      <c r="P6" s="25">
        <f t="shared" si="0"/>
        <v>0</v>
      </c>
      <c r="Q6" s="25">
        <f t="shared" si="0"/>
        <v>0</v>
      </c>
      <c r="S6" s="24">
        <f t="shared" si="1"/>
        <v>0</v>
      </c>
      <c r="T6" s="24">
        <v>4</v>
      </c>
      <c r="U6" s="24">
        <f>L8</f>
        <v>0</v>
      </c>
      <c r="W6" s="23"/>
      <c r="X6" s="26"/>
      <c r="Y6" s="26"/>
      <c r="Z6" s="26"/>
      <c r="AA6" s="26"/>
      <c r="AB6" s="26"/>
      <c r="AC6" s="26"/>
      <c r="AD6" s="26"/>
    </row>
    <row r="7" spans="1:30" ht="15.75" customHeight="1" thickBot="1" x14ac:dyDescent="0.25">
      <c r="A7" s="3"/>
      <c r="B7" s="26"/>
      <c r="C7" s="26"/>
      <c r="D7" s="26"/>
      <c r="E7" s="26"/>
      <c r="F7" s="2" t="s">
        <v>6</v>
      </c>
      <c r="G7" s="12">
        <f>IF(G5=0,0,G5-27)</f>
        <v>0</v>
      </c>
      <c r="H7" s="23"/>
      <c r="I7" s="3"/>
      <c r="J7" s="5"/>
      <c r="K7" s="2" t="s">
        <v>7</v>
      </c>
      <c r="L7" s="20"/>
      <c r="P7" s="25">
        <f t="shared" si="0"/>
        <v>0</v>
      </c>
      <c r="Q7" s="25">
        <f t="shared" si="0"/>
        <v>0</v>
      </c>
      <c r="S7" s="24">
        <f t="shared" si="1"/>
        <v>0</v>
      </c>
      <c r="T7" s="24">
        <v>5</v>
      </c>
      <c r="U7" s="24">
        <f>L9</f>
        <v>0</v>
      </c>
      <c r="V7" s="30">
        <f>G8-1</f>
        <v>-1</v>
      </c>
      <c r="W7" s="23"/>
      <c r="X7" s="26"/>
      <c r="Y7" s="26"/>
      <c r="Z7" s="26"/>
      <c r="AA7" s="26"/>
      <c r="AB7" s="26"/>
      <c r="AC7" s="26"/>
      <c r="AD7" s="26"/>
    </row>
    <row r="8" spans="1:30" ht="15.75" customHeight="1" thickBot="1" x14ac:dyDescent="0.25">
      <c r="A8" s="3"/>
      <c r="B8" s="26"/>
      <c r="C8" s="26"/>
      <c r="D8" s="26"/>
      <c r="E8" s="26"/>
      <c r="F8" s="2" t="s">
        <v>8</v>
      </c>
      <c r="G8" s="19"/>
      <c r="H8" s="23"/>
      <c r="I8" s="3"/>
      <c r="J8" s="5"/>
      <c r="K8" s="2" t="s">
        <v>9</v>
      </c>
      <c r="L8" s="20"/>
      <c r="P8" s="25">
        <f t="shared" si="0"/>
        <v>0</v>
      </c>
      <c r="Q8" s="25">
        <f t="shared" si="0"/>
        <v>0</v>
      </c>
      <c r="S8" s="24">
        <f t="shared" si="1"/>
        <v>0</v>
      </c>
      <c r="W8" s="23"/>
      <c r="X8" s="26"/>
      <c r="Y8" s="26"/>
      <c r="Z8" s="26"/>
      <c r="AA8" s="26"/>
      <c r="AB8" s="26"/>
      <c r="AC8" s="26"/>
      <c r="AD8" s="26"/>
    </row>
    <row r="9" spans="1:30" ht="15.75" customHeight="1" thickBot="1" x14ac:dyDescent="0.25">
      <c r="A9" s="3"/>
      <c r="B9" s="26"/>
      <c r="C9" s="31"/>
      <c r="D9" s="26"/>
      <c r="E9" s="26"/>
      <c r="F9" s="26"/>
      <c r="G9" s="46">
        <f>IF(G8&gt;G6,"indien sprake is van ziekte tussen "&amp;DAY(G6)&amp;"-"&amp;MONTH(G6)&amp;"-"&amp;YEAR(G6)-2000&amp;" t/m "&amp;DAY(V7)&amp;"-"&amp;MONTH(V7)&amp;"-"&amp;YEAR(V7)-2000,)</f>
        <v>0</v>
      </c>
      <c r="H9" s="32"/>
      <c r="I9" s="33"/>
      <c r="J9" s="5"/>
      <c r="K9" s="2" t="s">
        <v>10</v>
      </c>
      <c r="L9" s="20"/>
      <c r="P9" s="25">
        <f t="shared" ref="P9:Q12" si="2">D16</f>
        <v>0</v>
      </c>
      <c r="Q9" s="25">
        <f t="shared" si="2"/>
        <v>0</v>
      </c>
      <c r="S9" s="24">
        <f t="shared" si="1"/>
        <v>0</v>
      </c>
      <c r="W9" s="23"/>
      <c r="X9" s="26"/>
      <c r="Y9" s="26"/>
      <c r="Z9" s="26"/>
      <c r="AA9" s="26"/>
      <c r="AB9" s="26"/>
      <c r="AC9" s="26"/>
      <c r="AD9" s="26"/>
    </row>
    <row r="10" spans="1:30" ht="15.75" customHeight="1" thickBot="1" x14ac:dyDescent="0.25">
      <c r="A10" s="3"/>
      <c r="B10" s="26"/>
      <c r="C10" s="26"/>
      <c r="D10" s="18">
        <f>IF(G8&gt;G6,"vul dan hier ziekteperiode in:",)</f>
        <v>0</v>
      </c>
      <c r="E10" s="34"/>
      <c r="F10" s="17" t="s">
        <v>11</v>
      </c>
      <c r="G10" s="19"/>
      <c r="H10" s="23"/>
      <c r="I10" s="3"/>
      <c r="J10" s="5"/>
      <c r="K10" s="2" t="s">
        <v>12</v>
      </c>
      <c r="L10" s="47">
        <f>SUM(L5:L9)</f>
        <v>0</v>
      </c>
      <c r="P10" s="25">
        <f t="shared" si="2"/>
        <v>0</v>
      </c>
      <c r="Q10" s="25">
        <f t="shared" si="2"/>
        <v>0</v>
      </c>
      <c r="S10" s="24">
        <f t="shared" si="1"/>
        <v>0</v>
      </c>
      <c r="W10" s="23"/>
      <c r="X10" s="26"/>
      <c r="Y10" s="26"/>
      <c r="Z10" s="26"/>
      <c r="AA10" s="26"/>
      <c r="AB10" s="26"/>
      <c r="AC10" s="26"/>
      <c r="AD10" s="26"/>
    </row>
    <row r="11" spans="1:30" ht="15.75" customHeight="1" thickBot="1" x14ac:dyDescent="0.25">
      <c r="A11" s="3"/>
      <c r="B11" s="26"/>
      <c r="C11" s="26"/>
      <c r="D11" s="26"/>
      <c r="E11" s="26"/>
      <c r="F11" s="2" t="s">
        <v>13</v>
      </c>
      <c r="G11" s="19"/>
      <c r="H11" s="23"/>
      <c r="I11" s="4" t="s">
        <v>14</v>
      </c>
      <c r="J11" s="5"/>
      <c r="K11" s="5"/>
      <c r="L11" s="29"/>
      <c r="P11" s="25">
        <f t="shared" si="2"/>
        <v>0</v>
      </c>
      <c r="Q11" s="25">
        <f t="shared" si="2"/>
        <v>0</v>
      </c>
      <c r="S11" s="24">
        <f t="shared" si="1"/>
        <v>0</v>
      </c>
      <c r="W11" s="23"/>
      <c r="X11" s="26"/>
      <c r="Y11" s="26"/>
      <c r="Z11" s="26"/>
      <c r="AA11" s="26"/>
      <c r="AB11" s="26"/>
      <c r="AC11" s="26"/>
      <c r="AD11" s="26"/>
    </row>
    <row r="12" spans="1:30" ht="15.75" customHeight="1" thickBot="1" x14ac:dyDescent="0.25">
      <c r="A12" s="35"/>
      <c r="B12" s="36"/>
      <c r="C12" s="36"/>
      <c r="D12" s="26"/>
      <c r="E12" s="26"/>
      <c r="F12" s="2" t="s">
        <v>15</v>
      </c>
      <c r="G12" s="12">
        <f>IF(G8=0,0,IF(G11&gt;G5,G11-G5+G8+111-IF(AND(G10&gt;0,E10&gt;0),(G10-E10+1),),G8+111-IF(AND(G10&gt;0,E10&gt;0),(G10-E10+1),)+IF(AND(G8=G11,G11&lt;G6),1,)))</f>
        <v>0</v>
      </c>
      <c r="H12" s="23"/>
      <c r="I12" s="4" t="s">
        <v>16</v>
      </c>
      <c r="J12" s="5"/>
      <c r="K12" s="5"/>
      <c r="L12" s="47">
        <f>SUM(S26:S257)</f>
        <v>0</v>
      </c>
      <c r="P12" s="25">
        <f t="shared" si="2"/>
        <v>0</v>
      </c>
      <c r="Q12" s="25">
        <f t="shared" si="2"/>
        <v>0</v>
      </c>
      <c r="S12" s="24">
        <f t="shared" si="1"/>
        <v>0</v>
      </c>
      <c r="W12" s="23"/>
      <c r="X12" s="26"/>
      <c r="Y12" s="26"/>
      <c r="Z12" s="26"/>
      <c r="AA12" s="26"/>
      <c r="AB12" s="26"/>
      <c r="AC12" s="26"/>
      <c r="AD12" s="26"/>
    </row>
    <row r="13" spans="1:30" ht="15.75" customHeight="1" thickBot="1" x14ac:dyDescent="0.25">
      <c r="A13" s="37"/>
      <c r="B13" s="28"/>
      <c r="C13" s="28"/>
      <c r="D13" s="28"/>
      <c r="E13" s="28"/>
      <c r="F13" s="38"/>
      <c r="G13" s="39"/>
      <c r="H13" s="23"/>
      <c r="I13" s="4" t="str">
        <f>IF(SUM(L17:L27)&gt;L12,"te veel verlof-uren opgenomen!!","resterend aantal verlof-uren na opname verlof")</f>
        <v>resterend aantal verlof-uren na opname verlof</v>
      </c>
      <c r="J13" s="5"/>
      <c r="K13" s="5"/>
      <c r="L13" s="47">
        <f>L12-SUM(L17:L27)</f>
        <v>0</v>
      </c>
      <c r="P13" s="25"/>
      <c r="Q13" s="25"/>
      <c r="W13" s="23"/>
      <c r="X13" s="26"/>
      <c r="Y13" s="26"/>
      <c r="Z13" s="26"/>
      <c r="AA13" s="26"/>
      <c r="AB13" s="26"/>
      <c r="AC13" s="26"/>
      <c r="AD13" s="26"/>
    </row>
    <row r="14" spans="1:30" ht="15.75" customHeight="1" thickBot="1" x14ac:dyDescent="0.25">
      <c r="A14" s="4" t="s">
        <v>17</v>
      </c>
      <c r="B14" s="5"/>
      <c r="C14" s="5"/>
      <c r="D14" s="5"/>
      <c r="E14" s="5"/>
      <c r="F14" s="5"/>
      <c r="G14" s="29"/>
      <c r="H14" s="23"/>
      <c r="I14" s="4" t="s">
        <v>18</v>
      </c>
      <c r="J14" s="5"/>
      <c r="K14" s="12">
        <f>IF(J17=0,0,J17+209)</f>
        <v>0</v>
      </c>
      <c r="L14" s="29"/>
      <c r="P14" s="25">
        <v>0</v>
      </c>
      <c r="Q14" s="25">
        <v>0</v>
      </c>
      <c r="W14" s="23"/>
      <c r="X14" s="26"/>
      <c r="Y14" s="26"/>
      <c r="Z14" s="26"/>
      <c r="AA14" s="26"/>
      <c r="AB14" s="26"/>
      <c r="AC14" s="26"/>
      <c r="AD14" s="26"/>
    </row>
    <row r="15" spans="1:30" ht="15.75" customHeight="1" thickBot="1" x14ac:dyDescent="0.25">
      <c r="A15" s="6" t="s">
        <v>19</v>
      </c>
      <c r="B15" s="7" t="s">
        <v>11</v>
      </c>
      <c r="C15" s="5"/>
      <c r="D15" s="7" t="s">
        <v>19</v>
      </c>
      <c r="E15" s="7" t="s">
        <v>11</v>
      </c>
      <c r="F15" s="57" t="str">
        <f>IF(SUM(R15:R25)&gt;0,"foute einddatum of overlappend tijdvak!!",IF(SUM(S5:S25)&gt;0,"fout tijdvak of begindatum vergeten!","Hier de personeels-vakanties invullen !!
Per week vrij: 7 dagen invullen!"))</f>
        <v>Hier de personeels-vakanties invullen !!
Per week vrij: 7 dagen invullen!</v>
      </c>
      <c r="G15" s="49"/>
      <c r="H15" s="23"/>
      <c r="I15" s="3"/>
      <c r="J15" s="13"/>
      <c r="K15" s="13"/>
      <c r="L15" s="48" t="s">
        <v>20</v>
      </c>
      <c r="P15" s="25">
        <f>SMALL($P$2:$P$12,1)</f>
        <v>0</v>
      </c>
      <c r="Q15" s="25">
        <f>IF(VLOOKUP(P15,$P$2:$Q$12,2,FALSE)=0,P15,VLOOKUP(P15,$P$2:$Q$12,2,FALSE))</f>
        <v>0</v>
      </c>
      <c r="R15" s="24">
        <f>IF(Q14=0,0,IF(Q14&gt;=P15,1,0))</f>
        <v>0</v>
      </c>
      <c r="S15" s="24">
        <f t="shared" ref="S15:S23" si="3">IF(OR(AND(P15=0,Q15&gt;0),P15&gt;Q15),1,0)</f>
        <v>0</v>
      </c>
      <c r="W15" s="23"/>
      <c r="X15" s="26"/>
      <c r="Y15" s="26"/>
      <c r="Z15" s="26"/>
      <c r="AA15" s="26"/>
      <c r="AB15" s="26"/>
      <c r="AC15" s="26"/>
      <c r="AD15" s="26"/>
    </row>
    <row r="16" spans="1:30" ht="15.75" customHeight="1" thickBot="1" x14ac:dyDescent="0.25">
      <c r="A16" s="19"/>
      <c r="B16" s="19"/>
      <c r="C16" s="26"/>
      <c r="D16" s="19"/>
      <c r="E16" s="19"/>
      <c r="F16" s="56"/>
      <c r="G16" s="49"/>
      <c r="H16" s="23"/>
      <c r="I16" s="14" t="s">
        <v>21</v>
      </c>
      <c r="J16" s="16" t="s">
        <v>22</v>
      </c>
      <c r="K16" s="16" t="s">
        <v>11</v>
      </c>
      <c r="L16" s="49"/>
      <c r="P16" s="25">
        <f>SMALL($P$2:$P$12,2)</f>
        <v>0</v>
      </c>
      <c r="Q16" s="25">
        <f t="shared" ref="Q16:Q25" si="4">IF(VLOOKUP(P16,$P$2:$Q$12,2,FALSE)=0,P16,VLOOKUP(P16,$P$2:$Q$12,2,FALSE))</f>
        <v>0</v>
      </c>
      <c r="R16" s="24">
        <f t="shared" ref="R16:R24" si="5">IF(Q15=0,0,IF(Q15&gt;=P16,1,0))</f>
        <v>0</v>
      </c>
      <c r="S16" s="24">
        <f t="shared" si="3"/>
        <v>0</v>
      </c>
      <c r="W16" s="23"/>
      <c r="X16" s="26"/>
      <c r="Y16" s="26"/>
      <c r="Z16" s="26"/>
      <c r="AA16" s="26"/>
      <c r="AB16" s="26"/>
      <c r="AC16" s="26"/>
      <c r="AD16" s="26"/>
    </row>
    <row r="17" spans="1:30" ht="15.75" customHeight="1" thickBot="1" x14ac:dyDescent="0.25">
      <c r="A17" s="19"/>
      <c r="B17" s="19"/>
      <c r="C17" s="26"/>
      <c r="D17" s="19"/>
      <c r="E17" s="19"/>
      <c r="F17" s="56"/>
      <c r="G17" s="49"/>
      <c r="H17" s="23"/>
      <c r="I17" s="40"/>
      <c r="J17" s="19"/>
      <c r="K17" s="19"/>
      <c r="L17" s="20"/>
      <c r="P17" s="25">
        <f>SMALL($P$2:$P$12,3)</f>
        <v>0</v>
      </c>
      <c r="Q17" s="25">
        <f t="shared" si="4"/>
        <v>0</v>
      </c>
      <c r="R17" s="24">
        <f t="shared" si="5"/>
        <v>0</v>
      </c>
      <c r="S17" s="24">
        <f t="shared" si="3"/>
        <v>0</v>
      </c>
      <c r="W17" s="23"/>
      <c r="X17" s="26"/>
      <c r="Y17" s="26"/>
      <c r="Z17" s="26"/>
      <c r="AA17" s="26"/>
      <c r="AB17" s="26"/>
      <c r="AC17" s="26"/>
      <c r="AD17" s="26"/>
    </row>
    <row r="18" spans="1:30" ht="15.75" customHeight="1" thickBot="1" x14ac:dyDescent="0.25">
      <c r="A18" s="19"/>
      <c r="B18" s="19"/>
      <c r="C18" s="26"/>
      <c r="D18" s="19"/>
      <c r="E18" s="19"/>
      <c r="F18" s="56"/>
      <c r="G18" s="49"/>
      <c r="H18" s="23"/>
      <c r="I18" s="40"/>
      <c r="J18" s="19"/>
      <c r="K18" s="19"/>
      <c r="L18" s="20"/>
      <c r="P18" s="25">
        <f>SMALL($P$2:$P$12,4)</f>
        <v>0</v>
      </c>
      <c r="Q18" s="25">
        <f t="shared" si="4"/>
        <v>0</v>
      </c>
      <c r="R18" s="24">
        <f t="shared" si="5"/>
        <v>0</v>
      </c>
      <c r="S18" s="24">
        <f t="shared" si="3"/>
        <v>0</v>
      </c>
      <c r="W18" s="23"/>
      <c r="X18" s="26"/>
      <c r="Y18" s="26"/>
      <c r="Z18" s="26"/>
      <c r="AA18" s="26"/>
      <c r="AB18" s="26"/>
      <c r="AC18" s="26"/>
      <c r="AD18" s="26"/>
    </row>
    <row r="19" spans="1:30" ht="15.75" customHeight="1" thickBot="1" x14ac:dyDescent="0.25">
      <c r="A19" s="19"/>
      <c r="B19" s="19"/>
      <c r="C19" s="26"/>
      <c r="D19" s="19"/>
      <c r="E19" s="19"/>
      <c r="F19" s="56"/>
      <c r="G19" s="49"/>
      <c r="H19" s="23"/>
      <c r="I19" s="40"/>
      <c r="J19" s="19"/>
      <c r="K19" s="19"/>
      <c r="L19" s="20"/>
      <c r="P19" s="25">
        <f>SMALL($P$2:$P$12,5)</f>
        <v>0</v>
      </c>
      <c r="Q19" s="25">
        <f t="shared" si="4"/>
        <v>0</v>
      </c>
      <c r="R19" s="24">
        <f t="shared" si="5"/>
        <v>0</v>
      </c>
      <c r="S19" s="24">
        <f t="shared" si="3"/>
        <v>0</v>
      </c>
      <c r="W19" s="23"/>
      <c r="X19" s="26"/>
      <c r="Y19" s="26"/>
      <c r="Z19" s="26"/>
      <c r="AA19" s="26"/>
      <c r="AB19" s="26"/>
      <c r="AC19" s="26"/>
      <c r="AD19" s="26"/>
    </row>
    <row r="20" spans="1:30" ht="15.75" customHeight="1" thickBot="1" x14ac:dyDescent="0.25">
      <c r="A20" s="4" t="s">
        <v>23</v>
      </c>
      <c r="B20" s="5"/>
      <c r="C20" s="5"/>
      <c r="D20" s="5"/>
      <c r="E20" s="5"/>
      <c r="F20" s="5"/>
      <c r="G20" s="29"/>
      <c r="H20" s="23"/>
      <c r="I20" s="40"/>
      <c r="J20" s="19"/>
      <c r="K20" s="19"/>
      <c r="L20" s="20"/>
      <c r="P20" s="25">
        <f>SMALL($P$2:$P$12,6)</f>
        <v>0</v>
      </c>
      <c r="Q20" s="25">
        <f t="shared" si="4"/>
        <v>0</v>
      </c>
      <c r="R20" s="24">
        <f t="shared" si="5"/>
        <v>0</v>
      </c>
      <c r="S20" s="24">
        <f t="shared" si="3"/>
        <v>0</v>
      </c>
      <c r="W20" s="23"/>
      <c r="X20" s="26"/>
      <c r="Y20" s="26"/>
      <c r="Z20" s="26"/>
      <c r="AA20" s="26"/>
      <c r="AB20" s="26"/>
      <c r="AC20" s="26"/>
      <c r="AD20" s="26"/>
    </row>
    <row r="21" spans="1:30" ht="15.95" customHeight="1" thickBot="1" x14ac:dyDescent="0.25">
      <c r="A21" s="4" t="s">
        <v>24</v>
      </c>
      <c r="B21" s="8" t="s">
        <v>28</v>
      </c>
      <c r="C21" s="5" t="str">
        <f>IF(B21="ja/nee","vul links 'ja' of 'nee' in",IF(B21="nee","u neemt dit later op: vul de rest in.",""))</f>
        <v>vul links 'ja' of 'nee' in</v>
      </c>
      <c r="D21" s="5"/>
      <c r="E21" s="5"/>
      <c r="F21" s="2" t="str">
        <f>IF(B21="ja","uw verlof wordt verlengd tot en met:","")</f>
        <v/>
      </c>
      <c r="G21" s="12">
        <f>IF(AND(G12&gt;0,B21="ja"),IF(U257=0,0,VLOOKUP(U257,M26:N257,2,FALSE)),0)</f>
        <v>0</v>
      </c>
      <c r="H21" s="23"/>
      <c r="I21" s="40"/>
      <c r="J21" s="19"/>
      <c r="K21" s="19"/>
      <c r="L21" s="20"/>
      <c r="P21" s="25">
        <f>SMALL($P$2:$P$12,7)</f>
        <v>0</v>
      </c>
      <c r="Q21" s="25">
        <f t="shared" si="4"/>
        <v>0</v>
      </c>
      <c r="R21" s="24">
        <f t="shared" si="5"/>
        <v>0</v>
      </c>
      <c r="S21" s="24">
        <f t="shared" si="3"/>
        <v>0</v>
      </c>
      <c r="W21" s="23"/>
      <c r="X21" s="26"/>
      <c r="Y21" s="26"/>
      <c r="Z21" s="26"/>
      <c r="AA21" s="26"/>
      <c r="AB21" s="26"/>
      <c r="AC21" s="26"/>
      <c r="AD21" s="26"/>
    </row>
    <row r="22" spans="1:30" ht="15.95" customHeight="1" thickBot="1" x14ac:dyDescent="0.25">
      <c r="A22" s="3"/>
      <c r="B22" s="26"/>
      <c r="C22" s="26"/>
      <c r="D22" s="26"/>
      <c r="E22" s="26"/>
      <c r="F22" s="15" t="str">
        <f>IF(B21="ja",0,"U kunt er ook nog voor kiezen om het verlof te onderbreken op of na")</f>
        <v>U kunt er ook nog voor kiezen om het verlof te onderbreken op of na</v>
      </c>
      <c r="G22" s="1">
        <f>IF(B21="ja",0,IF(G12=0,0,IF(G5&gt;G11,G5,G11)+43))</f>
        <v>0</v>
      </c>
      <c r="H22" s="23"/>
      <c r="I22" s="40"/>
      <c r="J22" s="19"/>
      <c r="K22" s="19"/>
      <c r="L22" s="20"/>
      <c r="P22" s="25">
        <f>SMALL($P$2:$P$12,8)</f>
        <v>0</v>
      </c>
      <c r="Q22" s="25">
        <f t="shared" si="4"/>
        <v>0</v>
      </c>
      <c r="R22" s="24">
        <f t="shared" si="5"/>
        <v>0</v>
      </c>
      <c r="S22" s="24">
        <f t="shared" si="3"/>
        <v>0</v>
      </c>
      <c r="W22" s="23"/>
      <c r="X22" s="26"/>
      <c r="Y22" s="26"/>
      <c r="Z22" s="26"/>
      <c r="AA22" s="26"/>
      <c r="AB22" s="26"/>
      <c r="AC22" s="26"/>
      <c r="AD22" s="26"/>
    </row>
    <row r="23" spans="1:30" ht="15.95" customHeight="1" thickBot="1" x14ac:dyDescent="0.25">
      <c r="A23" s="3" t="str">
        <f>IF(AND(B21="ja",G21=0),"Geen vakanties hierboven ingevuld!",IF(B21="ja","Vul de vakanties hierboven aan tot de verlengde datum!",""))</f>
        <v/>
      </c>
      <c r="B23" s="26"/>
      <c r="C23" s="26"/>
      <c r="D23" s="26"/>
      <c r="E23" s="26"/>
      <c r="F23" s="15" t="str">
        <f>IF(B21="ja",0,"Wenst het verlof tijdelijk te stoppen per")</f>
        <v>Wenst het verlof tijdelijk te stoppen per</v>
      </c>
      <c r="G23" s="19"/>
      <c r="H23" s="23"/>
      <c r="I23" s="40"/>
      <c r="J23" s="19"/>
      <c r="K23" s="19"/>
      <c r="L23" s="20"/>
      <c r="P23" s="25">
        <f>SMALL($P$2:$P$12,9)</f>
        <v>0</v>
      </c>
      <c r="Q23" s="25">
        <f t="shared" si="4"/>
        <v>0</v>
      </c>
      <c r="R23" s="24">
        <f t="shared" si="5"/>
        <v>0</v>
      </c>
      <c r="S23" s="24">
        <f t="shared" si="3"/>
        <v>0</v>
      </c>
      <c r="W23" s="23"/>
      <c r="X23" s="26"/>
      <c r="Y23" s="26"/>
      <c r="Z23" s="26"/>
      <c r="AA23" s="26"/>
      <c r="AB23" s="26"/>
      <c r="AC23" s="26"/>
      <c r="AD23" s="26"/>
    </row>
    <row r="24" spans="1:30" ht="15.95" customHeight="1" thickBot="1" x14ac:dyDescent="0.25">
      <c r="A24" s="35"/>
      <c r="B24" s="36"/>
      <c r="C24" s="36"/>
      <c r="D24" s="36"/>
      <c r="E24" s="36"/>
      <c r="F24" s="36"/>
      <c r="G24" s="41">
        <f>IF(G23=0,0,"Geef hierboven de vakanties op tot de gekozen datum.")</f>
        <v>0</v>
      </c>
      <c r="H24" s="23"/>
      <c r="I24" s="3"/>
      <c r="J24" s="19"/>
      <c r="K24" s="19"/>
      <c r="L24" s="20"/>
      <c r="P24" s="25">
        <f>SMALL($P$2:$P$12,10)</f>
        <v>0</v>
      </c>
      <c r="Q24" s="25">
        <f t="shared" si="4"/>
        <v>0</v>
      </c>
      <c r="R24" s="24">
        <f t="shared" si="5"/>
        <v>0</v>
      </c>
      <c r="S24" s="24">
        <f>IF(OR(AND(P24=0,Q24&gt;0),P24&gt;Q24),1,0)</f>
        <v>0</v>
      </c>
      <c r="W24" s="23"/>
      <c r="X24" s="26"/>
      <c r="Y24" s="26"/>
      <c r="Z24" s="26"/>
      <c r="AA24" s="26"/>
      <c r="AB24" s="26"/>
      <c r="AC24" s="26"/>
      <c r="AD24" s="26"/>
    </row>
    <row r="25" spans="1:30" ht="15.95" customHeight="1" thickBot="1" x14ac:dyDescent="0.25">
      <c r="A25" s="4" t="s">
        <v>25</v>
      </c>
      <c r="B25" s="5"/>
      <c r="C25" s="5"/>
      <c r="D25" s="5"/>
      <c r="E25" s="5"/>
      <c r="F25" s="9"/>
      <c r="G25" s="29"/>
      <c r="H25" s="23"/>
      <c r="I25" s="3"/>
      <c r="J25" s="19"/>
      <c r="K25" s="19"/>
      <c r="L25" s="20"/>
      <c r="P25" s="25">
        <f>SMALL($P$2:$P$12,11)</f>
        <v>0</v>
      </c>
      <c r="Q25" s="25">
        <f t="shared" si="4"/>
        <v>0</v>
      </c>
      <c r="R25" s="24">
        <f>IF(Q24=0,0,IF(Q24&gt;=P25,1,0))</f>
        <v>0</v>
      </c>
      <c r="S25" s="24">
        <f>IF(OR(AND(P25=0,Q25&gt;0),P25&gt;Q25),1,0)</f>
        <v>0</v>
      </c>
      <c r="W25" s="23"/>
      <c r="X25" s="26"/>
      <c r="Y25" s="26"/>
      <c r="Z25" s="26"/>
      <c r="AA25" s="26"/>
      <c r="AB25" s="26"/>
      <c r="AC25" s="26"/>
      <c r="AD25" s="26"/>
    </row>
    <row r="26" spans="1:30" ht="15.95" customHeight="1" thickBot="1" x14ac:dyDescent="0.25">
      <c r="A26" s="4" t="s">
        <v>26</v>
      </c>
      <c r="B26" s="5"/>
      <c r="C26" s="5"/>
      <c r="D26" s="5"/>
      <c r="E26" s="5"/>
      <c r="F26" s="5"/>
      <c r="G26" s="29"/>
      <c r="H26" s="23"/>
      <c r="I26" s="3"/>
      <c r="J26" s="19"/>
      <c r="K26" s="19"/>
      <c r="L26" s="20"/>
      <c r="M26" s="24">
        <f t="shared" ref="M26:M89" si="6">IF(N26&gt;$G$12,M25+IF(NOT(R26),0,1),M25)</f>
        <v>0</v>
      </c>
      <c r="N26" s="42">
        <f>G8</f>
        <v>0</v>
      </c>
      <c r="O26" s="24">
        <f t="shared" ref="O26:O33" si="7">WEEKDAY(N26,2)</f>
        <v>6</v>
      </c>
      <c r="P26" s="25">
        <f>VLOOKUP(N26,$P$14:$P$25,1)</f>
        <v>0</v>
      </c>
      <c r="Q26" s="25">
        <f>VLOOKUP(N26,$P$14:$Q$25,2)</f>
        <v>0</v>
      </c>
      <c r="R26" s="24" t="b">
        <f>IF(AND(N26&gt;=P26,N26&lt;=Q26),FALSE,TRUE)</f>
        <v>0</v>
      </c>
      <c r="S26" s="24">
        <f t="shared" ref="S26:S89" si="8">IF(OR(O26=6,O26=7),0,IF(NOT(R26),VLOOKUP(O26,$T$3:$U$7,2,FALSE),0))</f>
        <v>0</v>
      </c>
      <c r="T26" s="24">
        <f>IF(NOT(R26),1,0)</f>
        <v>1</v>
      </c>
      <c r="U26" s="24">
        <f t="shared" ref="U26:U89" si="9">IF(N26&lt;=$G$12,U25+T26,U25)</f>
        <v>1</v>
      </c>
      <c r="W26" s="23"/>
      <c r="X26" s="26"/>
      <c r="Y26" s="26"/>
      <c r="Z26" s="26"/>
      <c r="AA26" s="26"/>
      <c r="AB26" s="26"/>
      <c r="AC26" s="26"/>
      <c r="AD26" s="26"/>
    </row>
    <row r="27" spans="1:30" ht="15.95" customHeight="1" thickBot="1" x14ac:dyDescent="0.25">
      <c r="A27" s="10" t="s">
        <v>27</v>
      </c>
      <c r="B27" s="11"/>
      <c r="C27" s="11"/>
      <c r="D27" s="11"/>
      <c r="E27" s="11"/>
      <c r="F27" s="11"/>
      <c r="G27" s="43"/>
      <c r="H27" s="23"/>
      <c r="I27" s="35"/>
      <c r="J27" s="19"/>
      <c r="K27" s="19"/>
      <c r="L27" s="20"/>
      <c r="M27" s="24">
        <f t="shared" si="6"/>
        <v>1</v>
      </c>
      <c r="N27" s="42">
        <f>N26+1</f>
        <v>1</v>
      </c>
      <c r="O27" s="24">
        <f t="shared" si="7"/>
        <v>7</v>
      </c>
      <c r="P27" s="25">
        <f t="shared" ref="P27:P90" si="10">VLOOKUP(N27,$P$14:$P$25,1)</f>
        <v>0</v>
      </c>
      <c r="Q27" s="25">
        <f t="shared" ref="Q27:Q90" si="11">VLOOKUP(N27,$P$14:$Q$25,2)</f>
        <v>0</v>
      </c>
      <c r="R27" s="24" t="b">
        <f t="shared" ref="R27:R33" si="12">IF(AND(N27&gt;=P27,N27&lt;=Q27),FALSE,TRUE)</f>
        <v>1</v>
      </c>
      <c r="S27" s="24">
        <f t="shared" si="8"/>
        <v>0</v>
      </c>
      <c r="T27" s="24">
        <f t="shared" ref="T27:T90" si="13">IF(NOT(R27),1,0)</f>
        <v>0</v>
      </c>
      <c r="U27" s="24">
        <f t="shared" si="9"/>
        <v>1</v>
      </c>
      <c r="W27" s="23"/>
      <c r="X27" s="26"/>
      <c r="Y27" s="26"/>
      <c r="Z27" s="26"/>
      <c r="AA27" s="26"/>
      <c r="AB27" s="26"/>
      <c r="AC27" s="26"/>
      <c r="AD27" s="26"/>
    </row>
    <row r="28" spans="1:30" ht="15.95" customHeight="1" x14ac:dyDescent="0.2">
      <c r="A28" s="23"/>
      <c r="B28" s="23"/>
      <c r="C28" s="23"/>
      <c r="D28" s="23"/>
      <c r="E28" s="23"/>
      <c r="F28" s="23"/>
      <c r="G28" s="23"/>
      <c r="H28" s="23"/>
      <c r="I28" s="23"/>
      <c r="J28" s="23"/>
      <c r="K28" s="23"/>
      <c r="L28" s="23"/>
      <c r="M28" s="24">
        <f t="shared" si="6"/>
        <v>2</v>
      </c>
      <c r="N28" s="42">
        <f t="shared" ref="N28:N91" si="14">N27+1</f>
        <v>2</v>
      </c>
      <c r="O28" s="24">
        <f t="shared" si="7"/>
        <v>1</v>
      </c>
      <c r="P28" s="25">
        <f t="shared" si="10"/>
        <v>0</v>
      </c>
      <c r="Q28" s="25">
        <f t="shared" si="11"/>
        <v>0</v>
      </c>
      <c r="R28" s="24" t="b">
        <f t="shared" si="12"/>
        <v>1</v>
      </c>
      <c r="S28" s="24">
        <f t="shared" si="8"/>
        <v>0</v>
      </c>
      <c r="T28" s="24">
        <f t="shared" si="13"/>
        <v>0</v>
      </c>
      <c r="U28" s="24">
        <f t="shared" si="9"/>
        <v>1</v>
      </c>
      <c r="V28" s="23"/>
      <c r="W28" s="23"/>
      <c r="X28" s="26"/>
      <c r="Y28" s="26"/>
      <c r="Z28" s="26"/>
      <c r="AA28" s="26"/>
      <c r="AB28" s="26"/>
      <c r="AC28" s="26"/>
      <c r="AD28" s="26"/>
    </row>
    <row r="29" spans="1:30" s="26" customFormat="1" ht="15.95" customHeight="1" x14ac:dyDescent="0.2">
      <c r="M29" s="26">
        <f t="shared" si="6"/>
        <v>3</v>
      </c>
      <c r="N29" s="44">
        <f>N28+1</f>
        <v>3</v>
      </c>
      <c r="O29" s="26">
        <f t="shared" si="7"/>
        <v>2</v>
      </c>
      <c r="P29" s="45">
        <f t="shared" si="10"/>
        <v>0</v>
      </c>
      <c r="Q29" s="45">
        <f t="shared" si="11"/>
        <v>0</v>
      </c>
      <c r="R29" s="26" t="b">
        <f t="shared" si="12"/>
        <v>1</v>
      </c>
      <c r="S29" s="26">
        <f t="shared" si="8"/>
        <v>0</v>
      </c>
      <c r="T29" s="26">
        <f t="shared" si="13"/>
        <v>0</v>
      </c>
      <c r="U29" s="26">
        <f t="shared" si="9"/>
        <v>1</v>
      </c>
    </row>
    <row r="30" spans="1:30" s="26" customFormat="1" ht="15.95" customHeight="1" x14ac:dyDescent="0.2">
      <c r="M30" s="26">
        <f t="shared" si="6"/>
        <v>4</v>
      </c>
      <c r="N30" s="44">
        <f t="shared" si="14"/>
        <v>4</v>
      </c>
      <c r="O30" s="26">
        <f t="shared" si="7"/>
        <v>3</v>
      </c>
      <c r="P30" s="45">
        <f t="shared" si="10"/>
        <v>0</v>
      </c>
      <c r="Q30" s="45">
        <f t="shared" si="11"/>
        <v>0</v>
      </c>
      <c r="R30" s="26" t="b">
        <f t="shared" si="12"/>
        <v>1</v>
      </c>
      <c r="S30" s="26">
        <f t="shared" si="8"/>
        <v>0</v>
      </c>
      <c r="T30" s="26">
        <f t="shared" si="13"/>
        <v>0</v>
      </c>
      <c r="U30" s="26">
        <f t="shared" si="9"/>
        <v>1</v>
      </c>
    </row>
    <row r="31" spans="1:30" s="26" customFormat="1" ht="15.95" customHeight="1" x14ac:dyDescent="0.2">
      <c r="M31" s="26">
        <f t="shared" si="6"/>
        <v>5</v>
      </c>
      <c r="N31" s="44">
        <f t="shared" si="14"/>
        <v>5</v>
      </c>
      <c r="O31" s="26">
        <f t="shared" si="7"/>
        <v>4</v>
      </c>
      <c r="P31" s="45">
        <f t="shared" si="10"/>
        <v>0</v>
      </c>
      <c r="Q31" s="45">
        <f t="shared" si="11"/>
        <v>0</v>
      </c>
      <c r="R31" s="26" t="b">
        <f t="shared" si="12"/>
        <v>1</v>
      </c>
      <c r="S31" s="26">
        <f t="shared" si="8"/>
        <v>0</v>
      </c>
      <c r="T31" s="26">
        <f t="shared" si="13"/>
        <v>0</v>
      </c>
      <c r="U31" s="26">
        <f t="shared" si="9"/>
        <v>1</v>
      </c>
    </row>
    <row r="32" spans="1:30" s="26" customFormat="1" ht="15.95" customHeight="1" x14ac:dyDescent="0.2">
      <c r="M32" s="26">
        <f t="shared" si="6"/>
        <v>6</v>
      </c>
      <c r="N32" s="44">
        <f t="shared" si="14"/>
        <v>6</v>
      </c>
      <c r="O32" s="26">
        <f t="shared" si="7"/>
        <v>5</v>
      </c>
      <c r="P32" s="45">
        <f t="shared" si="10"/>
        <v>0</v>
      </c>
      <c r="Q32" s="45">
        <f t="shared" si="11"/>
        <v>0</v>
      </c>
      <c r="R32" s="26" t="b">
        <f t="shared" si="12"/>
        <v>1</v>
      </c>
      <c r="S32" s="26">
        <f t="shared" si="8"/>
        <v>0</v>
      </c>
      <c r="T32" s="26">
        <f t="shared" si="13"/>
        <v>0</v>
      </c>
      <c r="U32" s="26">
        <f t="shared" si="9"/>
        <v>1</v>
      </c>
    </row>
    <row r="33" spans="13:21" s="26" customFormat="1" ht="15.95" customHeight="1" x14ac:dyDescent="0.2">
      <c r="M33" s="26">
        <f t="shared" si="6"/>
        <v>7</v>
      </c>
      <c r="N33" s="44">
        <f t="shared" si="14"/>
        <v>7</v>
      </c>
      <c r="O33" s="26">
        <f t="shared" si="7"/>
        <v>6</v>
      </c>
      <c r="P33" s="45">
        <f t="shared" si="10"/>
        <v>0</v>
      </c>
      <c r="Q33" s="45">
        <f t="shared" si="11"/>
        <v>0</v>
      </c>
      <c r="R33" s="26" t="b">
        <f t="shared" si="12"/>
        <v>1</v>
      </c>
      <c r="S33" s="26">
        <f t="shared" si="8"/>
        <v>0</v>
      </c>
      <c r="T33" s="26">
        <f t="shared" si="13"/>
        <v>0</v>
      </c>
      <c r="U33" s="26">
        <f t="shared" si="9"/>
        <v>1</v>
      </c>
    </row>
    <row r="34" spans="13:21" s="26" customFormat="1" ht="15.95" customHeight="1" x14ac:dyDescent="0.2">
      <c r="M34" s="26">
        <f t="shared" si="6"/>
        <v>8</v>
      </c>
      <c r="N34" s="44">
        <f>N33+1</f>
        <v>8</v>
      </c>
      <c r="O34" s="26">
        <f t="shared" ref="O34:O97" si="15">WEEKDAY(N34,2)</f>
        <v>7</v>
      </c>
      <c r="P34" s="45">
        <f t="shared" si="10"/>
        <v>0</v>
      </c>
      <c r="Q34" s="45">
        <f t="shared" si="11"/>
        <v>0</v>
      </c>
      <c r="R34" s="26" t="b">
        <f t="shared" ref="R34:R97" si="16">IF(AND(N34&gt;=P34,N34&lt;=Q34),FALSE,TRUE)</f>
        <v>1</v>
      </c>
      <c r="S34" s="26">
        <f t="shared" si="8"/>
        <v>0</v>
      </c>
      <c r="T34" s="26">
        <f t="shared" si="13"/>
        <v>0</v>
      </c>
      <c r="U34" s="26">
        <f t="shared" si="9"/>
        <v>1</v>
      </c>
    </row>
    <row r="35" spans="13:21" s="26" customFormat="1" ht="15.95" customHeight="1" x14ac:dyDescent="0.2">
      <c r="M35" s="26">
        <f t="shared" si="6"/>
        <v>9</v>
      </c>
      <c r="N35" s="44">
        <f t="shared" si="14"/>
        <v>9</v>
      </c>
      <c r="O35" s="26">
        <f t="shared" si="15"/>
        <v>1</v>
      </c>
      <c r="P35" s="45">
        <f t="shared" si="10"/>
        <v>0</v>
      </c>
      <c r="Q35" s="45">
        <f t="shared" si="11"/>
        <v>0</v>
      </c>
      <c r="R35" s="26" t="b">
        <f t="shared" si="16"/>
        <v>1</v>
      </c>
      <c r="S35" s="26">
        <f t="shared" si="8"/>
        <v>0</v>
      </c>
      <c r="T35" s="26">
        <f t="shared" si="13"/>
        <v>0</v>
      </c>
      <c r="U35" s="26">
        <f t="shared" si="9"/>
        <v>1</v>
      </c>
    </row>
    <row r="36" spans="13:21" s="26" customFormat="1" ht="15.95" customHeight="1" x14ac:dyDescent="0.2">
      <c r="M36" s="26">
        <f t="shared" si="6"/>
        <v>10</v>
      </c>
      <c r="N36" s="44">
        <f t="shared" si="14"/>
        <v>10</v>
      </c>
      <c r="O36" s="26">
        <f t="shared" si="15"/>
        <v>2</v>
      </c>
      <c r="P36" s="45">
        <f t="shared" si="10"/>
        <v>0</v>
      </c>
      <c r="Q36" s="45">
        <f t="shared" si="11"/>
        <v>0</v>
      </c>
      <c r="R36" s="26" t="b">
        <f t="shared" si="16"/>
        <v>1</v>
      </c>
      <c r="S36" s="26">
        <f t="shared" si="8"/>
        <v>0</v>
      </c>
      <c r="T36" s="26">
        <f t="shared" si="13"/>
        <v>0</v>
      </c>
      <c r="U36" s="26">
        <f t="shared" si="9"/>
        <v>1</v>
      </c>
    </row>
    <row r="37" spans="13:21" s="26" customFormat="1" ht="15.95" hidden="1" customHeight="1" x14ac:dyDescent="0.2">
      <c r="M37" s="26">
        <f t="shared" si="6"/>
        <v>11</v>
      </c>
      <c r="N37" s="44">
        <f t="shared" si="14"/>
        <v>11</v>
      </c>
      <c r="O37" s="26">
        <f t="shared" si="15"/>
        <v>3</v>
      </c>
      <c r="P37" s="45">
        <f t="shared" si="10"/>
        <v>0</v>
      </c>
      <c r="Q37" s="45">
        <f t="shared" si="11"/>
        <v>0</v>
      </c>
      <c r="R37" s="26" t="b">
        <f t="shared" si="16"/>
        <v>1</v>
      </c>
      <c r="S37" s="26">
        <f t="shared" si="8"/>
        <v>0</v>
      </c>
      <c r="T37" s="26">
        <f t="shared" si="13"/>
        <v>0</v>
      </c>
      <c r="U37" s="26">
        <f t="shared" si="9"/>
        <v>1</v>
      </c>
    </row>
    <row r="38" spans="13:21" s="26" customFormat="1" ht="15.95" hidden="1" customHeight="1" x14ac:dyDescent="0.2">
      <c r="M38" s="26">
        <f t="shared" si="6"/>
        <v>12</v>
      </c>
      <c r="N38" s="44">
        <f t="shared" si="14"/>
        <v>12</v>
      </c>
      <c r="O38" s="26">
        <f t="shared" si="15"/>
        <v>4</v>
      </c>
      <c r="P38" s="45">
        <f t="shared" si="10"/>
        <v>0</v>
      </c>
      <c r="Q38" s="45">
        <f t="shared" si="11"/>
        <v>0</v>
      </c>
      <c r="R38" s="26" t="b">
        <f t="shared" si="16"/>
        <v>1</v>
      </c>
      <c r="S38" s="26">
        <f t="shared" si="8"/>
        <v>0</v>
      </c>
      <c r="T38" s="26">
        <f t="shared" si="13"/>
        <v>0</v>
      </c>
      <c r="U38" s="26">
        <f t="shared" si="9"/>
        <v>1</v>
      </c>
    </row>
    <row r="39" spans="13:21" s="26" customFormat="1" ht="15.95" hidden="1" customHeight="1" x14ac:dyDescent="0.2">
      <c r="M39" s="26">
        <f t="shared" si="6"/>
        <v>13</v>
      </c>
      <c r="N39" s="44">
        <f t="shared" si="14"/>
        <v>13</v>
      </c>
      <c r="O39" s="26">
        <f t="shared" si="15"/>
        <v>5</v>
      </c>
      <c r="P39" s="45">
        <f t="shared" si="10"/>
        <v>0</v>
      </c>
      <c r="Q39" s="45">
        <f t="shared" si="11"/>
        <v>0</v>
      </c>
      <c r="R39" s="26" t="b">
        <f t="shared" si="16"/>
        <v>1</v>
      </c>
      <c r="S39" s="26">
        <f t="shared" si="8"/>
        <v>0</v>
      </c>
      <c r="T39" s="26">
        <f t="shared" si="13"/>
        <v>0</v>
      </c>
      <c r="U39" s="26">
        <f t="shared" si="9"/>
        <v>1</v>
      </c>
    </row>
    <row r="40" spans="13:21" s="26" customFormat="1" ht="15.95" hidden="1" customHeight="1" x14ac:dyDescent="0.2">
      <c r="M40" s="26">
        <f t="shared" si="6"/>
        <v>14</v>
      </c>
      <c r="N40" s="44">
        <f t="shared" si="14"/>
        <v>14</v>
      </c>
      <c r="O40" s="26">
        <f t="shared" si="15"/>
        <v>6</v>
      </c>
      <c r="P40" s="45">
        <f t="shared" si="10"/>
        <v>0</v>
      </c>
      <c r="Q40" s="45">
        <f t="shared" si="11"/>
        <v>0</v>
      </c>
      <c r="R40" s="26" t="b">
        <f t="shared" si="16"/>
        <v>1</v>
      </c>
      <c r="S40" s="26">
        <f t="shared" si="8"/>
        <v>0</v>
      </c>
      <c r="T40" s="26">
        <f t="shared" si="13"/>
        <v>0</v>
      </c>
      <c r="U40" s="26">
        <f t="shared" si="9"/>
        <v>1</v>
      </c>
    </row>
    <row r="41" spans="13:21" s="26" customFormat="1" ht="15.95" hidden="1" customHeight="1" x14ac:dyDescent="0.2">
      <c r="M41" s="26">
        <f t="shared" si="6"/>
        <v>15</v>
      </c>
      <c r="N41" s="44">
        <f t="shared" si="14"/>
        <v>15</v>
      </c>
      <c r="O41" s="26">
        <f t="shared" si="15"/>
        <v>7</v>
      </c>
      <c r="P41" s="45">
        <f t="shared" si="10"/>
        <v>0</v>
      </c>
      <c r="Q41" s="45">
        <f t="shared" si="11"/>
        <v>0</v>
      </c>
      <c r="R41" s="26" t="b">
        <f t="shared" si="16"/>
        <v>1</v>
      </c>
      <c r="S41" s="26">
        <f t="shared" si="8"/>
        <v>0</v>
      </c>
      <c r="T41" s="26">
        <f t="shared" si="13"/>
        <v>0</v>
      </c>
      <c r="U41" s="26">
        <f t="shared" si="9"/>
        <v>1</v>
      </c>
    </row>
    <row r="42" spans="13:21" s="26" customFormat="1" ht="15.95" hidden="1" customHeight="1" x14ac:dyDescent="0.2">
      <c r="M42" s="26">
        <f t="shared" si="6"/>
        <v>16</v>
      </c>
      <c r="N42" s="44">
        <f t="shared" si="14"/>
        <v>16</v>
      </c>
      <c r="O42" s="26">
        <f t="shared" si="15"/>
        <v>1</v>
      </c>
      <c r="P42" s="45">
        <f t="shared" si="10"/>
        <v>0</v>
      </c>
      <c r="Q42" s="45">
        <f t="shared" si="11"/>
        <v>0</v>
      </c>
      <c r="R42" s="26" t="b">
        <f t="shared" si="16"/>
        <v>1</v>
      </c>
      <c r="S42" s="26">
        <f t="shared" si="8"/>
        <v>0</v>
      </c>
      <c r="T42" s="26">
        <f t="shared" si="13"/>
        <v>0</v>
      </c>
      <c r="U42" s="26">
        <f t="shared" si="9"/>
        <v>1</v>
      </c>
    </row>
    <row r="43" spans="13:21" s="26" customFormat="1" ht="15.95" hidden="1" customHeight="1" x14ac:dyDescent="0.2">
      <c r="M43" s="26">
        <f t="shared" si="6"/>
        <v>17</v>
      </c>
      <c r="N43" s="44">
        <f t="shared" si="14"/>
        <v>17</v>
      </c>
      <c r="O43" s="26">
        <f t="shared" si="15"/>
        <v>2</v>
      </c>
      <c r="P43" s="45">
        <f t="shared" si="10"/>
        <v>0</v>
      </c>
      <c r="Q43" s="45">
        <f t="shared" si="11"/>
        <v>0</v>
      </c>
      <c r="R43" s="26" t="b">
        <f t="shared" si="16"/>
        <v>1</v>
      </c>
      <c r="S43" s="26">
        <f t="shared" si="8"/>
        <v>0</v>
      </c>
      <c r="T43" s="26">
        <f t="shared" si="13"/>
        <v>0</v>
      </c>
      <c r="U43" s="26">
        <f t="shared" si="9"/>
        <v>1</v>
      </c>
    </row>
    <row r="44" spans="13:21" s="26" customFormat="1" ht="15.95" hidden="1" customHeight="1" x14ac:dyDescent="0.2">
      <c r="M44" s="26">
        <f t="shared" si="6"/>
        <v>18</v>
      </c>
      <c r="N44" s="44">
        <f t="shared" si="14"/>
        <v>18</v>
      </c>
      <c r="O44" s="26">
        <f t="shared" si="15"/>
        <v>3</v>
      </c>
      <c r="P44" s="45">
        <f t="shared" si="10"/>
        <v>0</v>
      </c>
      <c r="Q44" s="45">
        <f t="shared" si="11"/>
        <v>0</v>
      </c>
      <c r="R44" s="26" t="b">
        <f t="shared" si="16"/>
        <v>1</v>
      </c>
      <c r="S44" s="26">
        <f t="shared" si="8"/>
        <v>0</v>
      </c>
      <c r="T44" s="26">
        <f t="shared" si="13"/>
        <v>0</v>
      </c>
      <c r="U44" s="26">
        <f t="shared" si="9"/>
        <v>1</v>
      </c>
    </row>
    <row r="45" spans="13:21" s="26" customFormat="1" ht="15.95" hidden="1" customHeight="1" x14ac:dyDescent="0.2">
      <c r="M45" s="26">
        <f t="shared" si="6"/>
        <v>19</v>
      </c>
      <c r="N45" s="44">
        <f t="shared" si="14"/>
        <v>19</v>
      </c>
      <c r="O45" s="26">
        <f t="shared" si="15"/>
        <v>4</v>
      </c>
      <c r="P45" s="45">
        <f t="shared" si="10"/>
        <v>0</v>
      </c>
      <c r="Q45" s="45">
        <f t="shared" si="11"/>
        <v>0</v>
      </c>
      <c r="R45" s="26" t="b">
        <f t="shared" si="16"/>
        <v>1</v>
      </c>
      <c r="S45" s="26">
        <f t="shared" si="8"/>
        <v>0</v>
      </c>
      <c r="T45" s="26">
        <f t="shared" si="13"/>
        <v>0</v>
      </c>
      <c r="U45" s="26">
        <f t="shared" si="9"/>
        <v>1</v>
      </c>
    </row>
    <row r="46" spans="13:21" s="26" customFormat="1" ht="15.95" hidden="1" customHeight="1" x14ac:dyDescent="0.2">
      <c r="M46" s="26">
        <f t="shared" si="6"/>
        <v>20</v>
      </c>
      <c r="N46" s="44">
        <f t="shared" si="14"/>
        <v>20</v>
      </c>
      <c r="O46" s="26">
        <f>WEEKDAY(N46,2)</f>
        <v>5</v>
      </c>
      <c r="P46" s="45">
        <f t="shared" si="10"/>
        <v>0</v>
      </c>
      <c r="Q46" s="45">
        <f t="shared" si="11"/>
        <v>0</v>
      </c>
      <c r="R46" s="26" t="b">
        <f>IF(AND(N46&gt;=P46,N46&lt;=Q46),FALSE,TRUE)</f>
        <v>1</v>
      </c>
      <c r="S46" s="26">
        <f t="shared" si="8"/>
        <v>0</v>
      </c>
      <c r="T46" s="26">
        <f t="shared" si="13"/>
        <v>0</v>
      </c>
      <c r="U46" s="26">
        <f t="shared" si="9"/>
        <v>1</v>
      </c>
    </row>
    <row r="47" spans="13:21" s="26" customFormat="1" ht="15.95" hidden="1" customHeight="1" x14ac:dyDescent="0.2">
      <c r="M47" s="26">
        <f t="shared" si="6"/>
        <v>21</v>
      </c>
      <c r="N47" s="44">
        <f t="shared" si="14"/>
        <v>21</v>
      </c>
      <c r="O47" s="26">
        <f>WEEKDAY(N47,2)</f>
        <v>6</v>
      </c>
      <c r="P47" s="45">
        <f t="shared" si="10"/>
        <v>0</v>
      </c>
      <c r="Q47" s="45">
        <f t="shared" si="11"/>
        <v>0</v>
      </c>
      <c r="R47" s="26" t="b">
        <f>IF(AND(N47&gt;=P47,N47&lt;=Q47),FALSE,TRUE)</f>
        <v>1</v>
      </c>
      <c r="S47" s="26">
        <f t="shared" si="8"/>
        <v>0</v>
      </c>
      <c r="T47" s="26">
        <f t="shared" si="13"/>
        <v>0</v>
      </c>
      <c r="U47" s="26">
        <f t="shared" si="9"/>
        <v>1</v>
      </c>
    </row>
    <row r="48" spans="13:21" s="26" customFormat="1" ht="15.95" hidden="1" customHeight="1" x14ac:dyDescent="0.2">
      <c r="M48" s="26">
        <f t="shared" si="6"/>
        <v>22</v>
      </c>
      <c r="N48" s="44">
        <f t="shared" si="14"/>
        <v>22</v>
      </c>
      <c r="O48" s="26">
        <f t="shared" si="15"/>
        <v>7</v>
      </c>
      <c r="P48" s="45">
        <f t="shared" si="10"/>
        <v>0</v>
      </c>
      <c r="Q48" s="45">
        <f t="shared" si="11"/>
        <v>0</v>
      </c>
      <c r="R48" s="26" t="b">
        <f t="shared" si="16"/>
        <v>1</v>
      </c>
      <c r="S48" s="26">
        <f t="shared" si="8"/>
        <v>0</v>
      </c>
      <c r="T48" s="26">
        <f t="shared" si="13"/>
        <v>0</v>
      </c>
      <c r="U48" s="26">
        <f t="shared" si="9"/>
        <v>1</v>
      </c>
    </row>
    <row r="49" spans="13:21" s="26" customFormat="1" ht="15.95" hidden="1" customHeight="1" x14ac:dyDescent="0.2">
      <c r="M49" s="26">
        <f t="shared" si="6"/>
        <v>23</v>
      </c>
      <c r="N49" s="44">
        <f t="shared" si="14"/>
        <v>23</v>
      </c>
      <c r="O49" s="26">
        <f t="shared" si="15"/>
        <v>1</v>
      </c>
      <c r="P49" s="45">
        <f t="shared" si="10"/>
        <v>0</v>
      </c>
      <c r="Q49" s="45">
        <f t="shared" si="11"/>
        <v>0</v>
      </c>
      <c r="R49" s="26" t="b">
        <f t="shared" si="16"/>
        <v>1</v>
      </c>
      <c r="S49" s="26">
        <f t="shared" si="8"/>
        <v>0</v>
      </c>
      <c r="T49" s="26">
        <f t="shared" si="13"/>
        <v>0</v>
      </c>
      <c r="U49" s="26">
        <f t="shared" si="9"/>
        <v>1</v>
      </c>
    </row>
    <row r="50" spans="13:21" s="26" customFormat="1" ht="15.95" hidden="1" customHeight="1" x14ac:dyDescent="0.2">
      <c r="M50" s="26">
        <f t="shared" si="6"/>
        <v>24</v>
      </c>
      <c r="N50" s="44">
        <f t="shared" si="14"/>
        <v>24</v>
      </c>
      <c r="O50" s="26">
        <f t="shared" si="15"/>
        <v>2</v>
      </c>
      <c r="P50" s="45">
        <f t="shared" si="10"/>
        <v>0</v>
      </c>
      <c r="Q50" s="45">
        <f t="shared" si="11"/>
        <v>0</v>
      </c>
      <c r="R50" s="26" t="b">
        <f t="shared" si="16"/>
        <v>1</v>
      </c>
      <c r="S50" s="26">
        <f t="shared" si="8"/>
        <v>0</v>
      </c>
      <c r="T50" s="26">
        <f t="shared" si="13"/>
        <v>0</v>
      </c>
      <c r="U50" s="26">
        <f t="shared" si="9"/>
        <v>1</v>
      </c>
    </row>
    <row r="51" spans="13:21" s="26" customFormat="1" ht="15.95" hidden="1" customHeight="1" x14ac:dyDescent="0.2">
      <c r="M51" s="26">
        <f t="shared" si="6"/>
        <v>25</v>
      </c>
      <c r="N51" s="44">
        <f t="shared" si="14"/>
        <v>25</v>
      </c>
      <c r="O51" s="26">
        <f t="shared" si="15"/>
        <v>3</v>
      </c>
      <c r="P51" s="45">
        <f t="shared" si="10"/>
        <v>0</v>
      </c>
      <c r="Q51" s="45">
        <f t="shared" si="11"/>
        <v>0</v>
      </c>
      <c r="R51" s="26" t="b">
        <f t="shared" si="16"/>
        <v>1</v>
      </c>
      <c r="S51" s="26">
        <f t="shared" si="8"/>
        <v>0</v>
      </c>
      <c r="T51" s="26">
        <f t="shared" si="13"/>
        <v>0</v>
      </c>
      <c r="U51" s="26">
        <f t="shared" si="9"/>
        <v>1</v>
      </c>
    </row>
    <row r="52" spans="13:21" s="26" customFormat="1" ht="15.95" hidden="1" customHeight="1" x14ac:dyDescent="0.2">
      <c r="M52" s="26">
        <f t="shared" si="6"/>
        <v>26</v>
      </c>
      <c r="N52" s="44">
        <f t="shared" si="14"/>
        <v>26</v>
      </c>
      <c r="O52" s="26">
        <f t="shared" si="15"/>
        <v>4</v>
      </c>
      <c r="P52" s="45">
        <f t="shared" si="10"/>
        <v>0</v>
      </c>
      <c r="Q52" s="45">
        <f t="shared" si="11"/>
        <v>0</v>
      </c>
      <c r="R52" s="26" t="b">
        <f t="shared" si="16"/>
        <v>1</v>
      </c>
      <c r="S52" s="26">
        <f t="shared" si="8"/>
        <v>0</v>
      </c>
      <c r="T52" s="26">
        <f t="shared" si="13"/>
        <v>0</v>
      </c>
      <c r="U52" s="26">
        <f t="shared" si="9"/>
        <v>1</v>
      </c>
    </row>
    <row r="53" spans="13:21" s="26" customFormat="1" ht="15.95" hidden="1" customHeight="1" x14ac:dyDescent="0.2">
      <c r="M53" s="26">
        <f t="shared" si="6"/>
        <v>27</v>
      </c>
      <c r="N53" s="44">
        <f t="shared" si="14"/>
        <v>27</v>
      </c>
      <c r="O53" s="26">
        <f t="shared" si="15"/>
        <v>5</v>
      </c>
      <c r="P53" s="45">
        <f t="shared" si="10"/>
        <v>0</v>
      </c>
      <c r="Q53" s="45">
        <f t="shared" si="11"/>
        <v>0</v>
      </c>
      <c r="R53" s="26" t="b">
        <f t="shared" si="16"/>
        <v>1</v>
      </c>
      <c r="S53" s="26">
        <f t="shared" si="8"/>
        <v>0</v>
      </c>
      <c r="T53" s="26">
        <f t="shared" si="13"/>
        <v>0</v>
      </c>
      <c r="U53" s="26">
        <f t="shared" si="9"/>
        <v>1</v>
      </c>
    </row>
    <row r="54" spans="13:21" s="26" customFormat="1" ht="15.95" hidden="1" customHeight="1" x14ac:dyDescent="0.2">
      <c r="M54" s="26">
        <f t="shared" si="6"/>
        <v>28</v>
      </c>
      <c r="N54" s="44">
        <f t="shared" si="14"/>
        <v>28</v>
      </c>
      <c r="O54" s="26">
        <f t="shared" si="15"/>
        <v>6</v>
      </c>
      <c r="P54" s="45">
        <f t="shared" si="10"/>
        <v>0</v>
      </c>
      <c r="Q54" s="45">
        <f t="shared" si="11"/>
        <v>0</v>
      </c>
      <c r="R54" s="26" t="b">
        <f t="shared" si="16"/>
        <v>1</v>
      </c>
      <c r="S54" s="26">
        <f t="shared" si="8"/>
        <v>0</v>
      </c>
      <c r="T54" s="26">
        <f t="shared" si="13"/>
        <v>0</v>
      </c>
      <c r="U54" s="26">
        <f t="shared" si="9"/>
        <v>1</v>
      </c>
    </row>
    <row r="55" spans="13:21" s="26" customFormat="1" ht="15.95" hidden="1" customHeight="1" x14ac:dyDescent="0.2">
      <c r="M55" s="26">
        <f t="shared" si="6"/>
        <v>29</v>
      </c>
      <c r="N55" s="44">
        <f t="shared" si="14"/>
        <v>29</v>
      </c>
      <c r="O55" s="26">
        <f t="shared" si="15"/>
        <v>7</v>
      </c>
      <c r="P55" s="45">
        <f t="shared" si="10"/>
        <v>0</v>
      </c>
      <c r="Q55" s="45">
        <f t="shared" si="11"/>
        <v>0</v>
      </c>
      <c r="R55" s="26" t="b">
        <f t="shared" si="16"/>
        <v>1</v>
      </c>
      <c r="S55" s="26">
        <f t="shared" si="8"/>
        <v>0</v>
      </c>
      <c r="T55" s="26">
        <f t="shared" si="13"/>
        <v>0</v>
      </c>
      <c r="U55" s="26">
        <f t="shared" si="9"/>
        <v>1</v>
      </c>
    </row>
    <row r="56" spans="13:21" s="26" customFormat="1" ht="15.95" hidden="1" customHeight="1" x14ac:dyDescent="0.2">
      <c r="M56" s="26">
        <f t="shared" si="6"/>
        <v>30</v>
      </c>
      <c r="N56" s="44">
        <f t="shared" si="14"/>
        <v>30</v>
      </c>
      <c r="O56" s="26">
        <f t="shared" si="15"/>
        <v>1</v>
      </c>
      <c r="P56" s="45">
        <f t="shared" si="10"/>
        <v>0</v>
      </c>
      <c r="Q56" s="45">
        <f t="shared" si="11"/>
        <v>0</v>
      </c>
      <c r="R56" s="26" t="b">
        <f t="shared" si="16"/>
        <v>1</v>
      </c>
      <c r="S56" s="26">
        <f t="shared" si="8"/>
        <v>0</v>
      </c>
      <c r="T56" s="26">
        <f t="shared" si="13"/>
        <v>0</v>
      </c>
      <c r="U56" s="26">
        <f t="shared" si="9"/>
        <v>1</v>
      </c>
    </row>
    <row r="57" spans="13:21" s="26" customFormat="1" ht="15.95" hidden="1" customHeight="1" x14ac:dyDescent="0.2">
      <c r="M57" s="26">
        <f t="shared" si="6"/>
        <v>31</v>
      </c>
      <c r="N57" s="44">
        <f t="shared" si="14"/>
        <v>31</v>
      </c>
      <c r="O57" s="26">
        <f t="shared" si="15"/>
        <v>2</v>
      </c>
      <c r="P57" s="45">
        <f t="shared" si="10"/>
        <v>0</v>
      </c>
      <c r="Q57" s="45">
        <f t="shared" si="11"/>
        <v>0</v>
      </c>
      <c r="R57" s="26" t="b">
        <f t="shared" si="16"/>
        <v>1</v>
      </c>
      <c r="S57" s="26">
        <f t="shared" si="8"/>
        <v>0</v>
      </c>
      <c r="T57" s="26">
        <f t="shared" si="13"/>
        <v>0</v>
      </c>
      <c r="U57" s="26">
        <f t="shared" si="9"/>
        <v>1</v>
      </c>
    </row>
    <row r="58" spans="13:21" s="26" customFormat="1" ht="15.95" hidden="1" customHeight="1" x14ac:dyDescent="0.2">
      <c r="M58" s="26">
        <f t="shared" si="6"/>
        <v>32</v>
      </c>
      <c r="N58" s="44">
        <f t="shared" si="14"/>
        <v>32</v>
      </c>
      <c r="O58" s="26">
        <f t="shared" si="15"/>
        <v>3</v>
      </c>
      <c r="P58" s="45">
        <f t="shared" si="10"/>
        <v>0</v>
      </c>
      <c r="Q58" s="45">
        <f t="shared" si="11"/>
        <v>0</v>
      </c>
      <c r="R58" s="26" t="b">
        <f t="shared" si="16"/>
        <v>1</v>
      </c>
      <c r="S58" s="26">
        <f t="shared" si="8"/>
        <v>0</v>
      </c>
      <c r="T58" s="26">
        <f t="shared" si="13"/>
        <v>0</v>
      </c>
      <c r="U58" s="26">
        <f t="shared" si="9"/>
        <v>1</v>
      </c>
    </row>
    <row r="59" spans="13:21" s="26" customFormat="1" ht="15.95" hidden="1" customHeight="1" x14ac:dyDescent="0.2">
      <c r="M59" s="26">
        <f t="shared" si="6"/>
        <v>33</v>
      </c>
      <c r="N59" s="44">
        <f t="shared" si="14"/>
        <v>33</v>
      </c>
      <c r="O59" s="26">
        <f t="shared" si="15"/>
        <v>4</v>
      </c>
      <c r="P59" s="45">
        <f t="shared" si="10"/>
        <v>0</v>
      </c>
      <c r="Q59" s="45">
        <f t="shared" si="11"/>
        <v>0</v>
      </c>
      <c r="R59" s="26" t="b">
        <f t="shared" si="16"/>
        <v>1</v>
      </c>
      <c r="S59" s="26">
        <f t="shared" si="8"/>
        <v>0</v>
      </c>
      <c r="T59" s="26">
        <f t="shared" si="13"/>
        <v>0</v>
      </c>
      <c r="U59" s="26">
        <f t="shared" si="9"/>
        <v>1</v>
      </c>
    </row>
    <row r="60" spans="13:21" s="26" customFormat="1" ht="15.95" hidden="1" customHeight="1" x14ac:dyDescent="0.2">
      <c r="M60" s="26">
        <f t="shared" si="6"/>
        <v>34</v>
      </c>
      <c r="N60" s="44">
        <f t="shared" si="14"/>
        <v>34</v>
      </c>
      <c r="O60" s="26">
        <f t="shared" si="15"/>
        <v>5</v>
      </c>
      <c r="P60" s="45">
        <f t="shared" si="10"/>
        <v>0</v>
      </c>
      <c r="Q60" s="45">
        <f t="shared" si="11"/>
        <v>0</v>
      </c>
      <c r="R60" s="26" t="b">
        <f t="shared" si="16"/>
        <v>1</v>
      </c>
      <c r="S60" s="26">
        <f t="shared" si="8"/>
        <v>0</v>
      </c>
      <c r="T60" s="26">
        <f t="shared" si="13"/>
        <v>0</v>
      </c>
      <c r="U60" s="26">
        <f t="shared" si="9"/>
        <v>1</v>
      </c>
    </row>
    <row r="61" spans="13:21" s="26" customFormat="1" ht="15.95" hidden="1" customHeight="1" x14ac:dyDescent="0.2">
      <c r="M61" s="26">
        <f t="shared" si="6"/>
        <v>35</v>
      </c>
      <c r="N61" s="44">
        <f t="shared" si="14"/>
        <v>35</v>
      </c>
      <c r="O61" s="26">
        <f t="shared" si="15"/>
        <v>6</v>
      </c>
      <c r="P61" s="45">
        <f t="shared" si="10"/>
        <v>0</v>
      </c>
      <c r="Q61" s="45">
        <f t="shared" si="11"/>
        <v>0</v>
      </c>
      <c r="R61" s="26" t="b">
        <f t="shared" si="16"/>
        <v>1</v>
      </c>
      <c r="S61" s="26">
        <f t="shared" si="8"/>
        <v>0</v>
      </c>
      <c r="T61" s="26">
        <f t="shared" si="13"/>
        <v>0</v>
      </c>
      <c r="U61" s="26">
        <f t="shared" si="9"/>
        <v>1</v>
      </c>
    </row>
    <row r="62" spans="13:21" s="26" customFormat="1" ht="15.95" hidden="1" customHeight="1" x14ac:dyDescent="0.2">
      <c r="M62" s="26">
        <f t="shared" si="6"/>
        <v>36</v>
      </c>
      <c r="N62" s="44">
        <f t="shared" si="14"/>
        <v>36</v>
      </c>
      <c r="O62" s="26">
        <f t="shared" si="15"/>
        <v>7</v>
      </c>
      <c r="P62" s="45">
        <f t="shared" si="10"/>
        <v>0</v>
      </c>
      <c r="Q62" s="45">
        <f t="shared" si="11"/>
        <v>0</v>
      </c>
      <c r="R62" s="26" t="b">
        <f t="shared" si="16"/>
        <v>1</v>
      </c>
      <c r="S62" s="26">
        <f t="shared" si="8"/>
        <v>0</v>
      </c>
      <c r="T62" s="26">
        <f t="shared" si="13"/>
        <v>0</v>
      </c>
      <c r="U62" s="26">
        <f t="shared" si="9"/>
        <v>1</v>
      </c>
    </row>
    <row r="63" spans="13:21" s="26" customFormat="1" ht="15.95" hidden="1" customHeight="1" x14ac:dyDescent="0.2">
      <c r="M63" s="26">
        <f t="shared" si="6"/>
        <v>37</v>
      </c>
      <c r="N63" s="44">
        <f t="shared" si="14"/>
        <v>37</v>
      </c>
      <c r="O63" s="26">
        <f t="shared" si="15"/>
        <v>1</v>
      </c>
      <c r="P63" s="45">
        <f t="shared" si="10"/>
        <v>0</v>
      </c>
      <c r="Q63" s="45">
        <f t="shared" si="11"/>
        <v>0</v>
      </c>
      <c r="R63" s="26" t="b">
        <f t="shared" si="16"/>
        <v>1</v>
      </c>
      <c r="S63" s="26">
        <f t="shared" si="8"/>
        <v>0</v>
      </c>
      <c r="T63" s="26">
        <f t="shared" si="13"/>
        <v>0</v>
      </c>
      <c r="U63" s="26">
        <f t="shared" si="9"/>
        <v>1</v>
      </c>
    </row>
    <row r="64" spans="13:21" s="26" customFormat="1" ht="15.95" hidden="1" customHeight="1" x14ac:dyDescent="0.2">
      <c r="M64" s="26">
        <f t="shared" si="6"/>
        <v>38</v>
      </c>
      <c r="N64" s="44">
        <f t="shared" si="14"/>
        <v>38</v>
      </c>
      <c r="O64" s="26">
        <f t="shared" si="15"/>
        <v>2</v>
      </c>
      <c r="P64" s="45">
        <f t="shared" si="10"/>
        <v>0</v>
      </c>
      <c r="Q64" s="45">
        <f t="shared" si="11"/>
        <v>0</v>
      </c>
      <c r="R64" s="26" t="b">
        <f t="shared" si="16"/>
        <v>1</v>
      </c>
      <c r="S64" s="26">
        <f t="shared" si="8"/>
        <v>0</v>
      </c>
      <c r="T64" s="26">
        <f t="shared" si="13"/>
        <v>0</v>
      </c>
      <c r="U64" s="26">
        <f t="shared" si="9"/>
        <v>1</v>
      </c>
    </row>
    <row r="65" spans="13:21" s="26" customFormat="1" ht="15.95" hidden="1" customHeight="1" x14ac:dyDescent="0.2">
      <c r="M65" s="26">
        <f t="shared" si="6"/>
        <v>39</v>
      </c>
      <c r="N65" s="44">
        <f t="shared" si="14"/>
        <v>39</v>
      </c>
      <c r="O65" s="26">
        <f t="shared" si="15"/>
        <v>3</v>
      </c>
      <c r="P65" s="45">
        <f t="shared" si="10"/>
        <v>0</v>
      </c>
      <c r="Q65" s="45">
        <f t="shared" si="11"/>
        <v>0</v>
      </c>
      <c r="R65" s="26" t="b">
        <f t="shared" si="16"/>
        <v>1</v>
      </c>
      <c r="S65" s="26">
        <f t="shared" si="8"/>
        <v>0</v>
      </c>
      <c r="T65" s="26">
        <f t="shared" si="13"/>
        <v>0</v>
      </c>
      <c r="U65" s="26">
        <f t="shared" si="9"/>
        <v>1</v>
      </c>
    </row>
    <row r="66" spans="13:21" s="26" customFormat="1" ht="15.95" hidden="1" customHeight="1" x14ac:dyDescent="0.2">
      <c r="M66" s="26">
        <f t="shared" si="6"/>
        <v>40</v>
      </c>
      <c r="N66" s="44">
        <f t="shared" si="14"/>
        <v>40</v>
      </c>
      <c r="O66" s="26">
        <f t="shared" si="15"/>
        <v>4</v>
      </c>
      <c r="P66" s="45">
        <f t="shared" si="10"/>
        <v>0</v>
      </c>
      <c r="Q66" s="45">
        <f t="shared" si="11"/>
        <v>0</v>
      </c>
      <c r="R66" s="26" t="b">
        <f t="shared" si="16"/>
        <v>1</v>
      </c>
      <c r="S66" s="26">
        <f t="shared" si="8"/>
        <v>0</v>
      </c>
      <c r="T66" s="26">
        <f t="shared" si="13"/>
        <v>0</v>
      </c>
      <c r="U66" s="26">
        <f t="shared" si="9"/>
        <v>1</v>
      </c>
    </row>
    <row r="67" spans="13:21" s="26" customFormat="1" ht="15.95" hidden="1" customHeight="1" x14ac:dyDescent="0.2">
      <c r="M67" s="26">
        <f t="shared" si="6"/>
        <v>41</v>
      </c>
      <c r="N67" s="44">
        <f t="shared" si="14"/>
        <v>41</v>
      </c>
      <c r="O67" s="26">
        <f t="shared" si="15"/>
        <v>5</v>
      </c>
      <c r="P67" s="45">
        <f t="shared" si="10"/>
        <v>0</v>
      </c>
      <c r="Q67" s="45">
        <f t="shared" si="11"/>
        <v>0</v>
      </c>
      <c r="R67" s="26" t="b">
        <f t="shared" si="16"/>
        <v>1</v>
      </c>
      <c r="S67" s="26">
        <f t="shared" si="8"/>
        <v>0</v>
      </c>
      <c r="T67" s="26">
        <f t="shared" si="13"/>
        <v>0</v>
      </c>
      <c r="U67" s="26">
        <f t="shared" si="9"/>
        <v>1</v>
      </c>
    </row>
    <row r="68" spans="13:21" s="26" customFormat="1" ht="15.95" hidden="1" customHeight="1" x14ac:dyDescent="0.2">
      <c r="M68" s="26">
        <f t="shared" si="6"/>
        <v>42</v>
      </c>
      <c r="N68" s="44">
        <f t="shared" si="14"/>
        <v>42</v>
      </c>
      <c r="O68" s="26">
        <f t="shared" si="15"/>
        <v>6</v>
      </c>
      <c r="P68" s="45">
        <f t="shared" si="10"/>
        <v>0</v>
      </c>
      <c r="Q68" s="45">
        <f t="shared" si="11"/>
        <v>0</v>
      </c>
      <c r="R68" s="26" t="b">
        <f t="shared" si="16"/>
        <v>1</v>
      </c>
      <c r="S68" s="26">
        <f t="shared" si="8"/>
        <v>0</v>
      </c>
      <c r="T68" s="26">
        <f t="shared" si="13"/>
        <v>0</v>
      </c>
      <c r="U68" s="26">
        <f t="shared" si="9"/>
        <v>1</v>
      </c>
    </row>
    <row r="69" spans="13:21" s="26" customFormat="1" ht="15.95" hidden="1" customHeight="1" x14ac:dyDescent="0.2">
      <c r="M69" s="26">
        <f t="shared" si="6"/>
        <v>43</v>
      </c>
      <c r="N69" s="44">
        <f t="shared" si="14"/>
        <v>43</v>
      </c>
      <c r="O69" s="26">
        <f t="shared" si="15"/>
        <v>7</v>
      </c>
      <c r="P69" s="45">
        <f t="shared" si="10"/>
        <v>0</v>
      </c>
      <c r="Q69" s="45">
        <f t="shared" si="11"/>
        <v>0</v>
      </c>
      <c r="R69" s="26" t="b">
        <f t="shared" si="16"/>
        <v>1</v>
      </c>
      <c r="S69" s="26">
        <f t="shared" si="8"/>
        <v>0</v>
      </c>
      <c r="T69" s="26">
        <f t="shared" si="13"/>
        <v>0</v>
      </c>
      <c r="U69" s="26">
        <f t="shared" si="9"/>
        <v>1</v>
      </c>
    </row>
    <row r="70" spans="13:21" s="26" customFormat="1" ht="15.95" hidden="1" customHeight="1" x14ac:dyDescent="0.2">
      <c r="M70" s="26">
        <f t="shared" si="6"/>
        <v>44</v>
      </c>
      <c r="N70" s="44">
        <f t="shared" si="14"/>
        <v>44</v>
      </c>
      <c r="O70" s="26">
        <f t="shared" si="15"/>
        <v>1</v>
      </c>
      <c r="P70" s="45">
        <f t="shared" si="10"/>
        <v>0</v>
      </c>
      <c r="Q70" s="45">
        <f t="shared" si="11"/>
        <v>0</v>
      </c>
      <c r="R70" s="26" t="b">
        <f t="shared" si="16"/>
        <v>1</v>
      </c>
      <c r="S70" s="26">
        <f t="shared" si="8"/>
        <v>0</v>
      </c>
      <c r="T70" s="26">
        <f t="shared" si="13"/>
        <v>0</v>
      </c>
      <c r="U70" s="26">
        <f t="shared" si="9"/>
        <v>1</v>
      </c>
    </row>
    <row r="71" spans="13:21" s="26" customFormat="1" ht="15.95" hidden="1" customHeight="1" x14ac:dyDescent="0.2">
      <c r="M71" s="26">
        <f t="shared" si="6"/>
        <v>45</v>
      </c>
      <c r="N71" s="44">
        <f t="shared" si="14"/>
        <v>45</v>
      </c>
      <c r="O71" s="26">
        <f t="shared" si="15"/>
        <v>2</v>
      </c>
      <c r="P71" s="45">
        <f t="shared" si="10"/>
        <v>0</v>
      </c>
      <c r="Q71" s="45">
        <f t="shared" si="11"/>
        <v>0</v>
      </c>
      <c r="R71" s="26" t="b">
        <f t="shared" si="16"/>
        <v>1</v>
      </c>
      <c r="S71" s="26">
        <f t="shared" si="8"/>
        <v>0</v>
      </c>
      <c r="T71" s="26">
        <f t="shared" si="13"/>
        <v>0</v>
      </c>
      <c r="U71" s="26">
        <f t="shared" si="9"/>
        <v>1</v>
      </c>
    </row>
    <row r="72" spans="13:21" s="26" customFormat="1" ht="15.95" hidden="1" customHeight="1" x14ac:dyDescent="0.2">
      <c r="M72" s="26">
        <f t="shared" si="6"/>
        <v>46</v>
      </c>
      <c r="N72" s="44">
        <f t="shared" si="14"/>
        <v>46</v>
      </c>
      <c r="O72" s="26">
        <f t="shared" si="15"/>
        <v>3</v>
      </c>
      <c r="P72" s="45">
        <f t="shared" si="10"/>
        <v>0</v>
      </c>
      <c r="Q72" s="45">
        <f t="shared" si="11"/>
        <v>0</v>
      </c>
      <c r="R72" s="26" t="b">
        <f t="shared" si="16"/>
        <v>1</v>
      </c>
      <c r="S72" s="26">
        <f t="shared" si="8"/>
        <v>0</v>
      </c>
      <c r="T72" s="26">
        <f t="shared" si="13"/>
        <v>0</v>
      </c>
      <c r="U72" s="26">
        <f t="shared" si="9"/>
        <v>1</v>
      </c>
    </row>
    <row r="73" spans="13:21" s="26" customFormat="1" ht="15.95" hidden="1" customHeight="1" x14ac:dyDescent="0.2">
      <c r="M73" s="26">
        <f t="shared" si="6"/>
        <v>47</v>
      </c>
      <c r="N73" s="44">
        <f t="shared" si="14"/>
        <v>47</v>
      </c>
      <c r="O73" s="26">
        <f t="shared" si="15"/>
        <v>4</v>
      </c>
      <c r="P73" s="45">
        <f t="shared" si="10"/>
        <v>0</v>
      </c>
      <c r="Q73" s="45">
        <f t="shared" si="11"/>
        <v>0</v>
      </c>
      <c r="R73" s="26" t="b">
        <f t="shared" si="16"/>
        <v>1</v>
      </c>
      <c r="S73" s="26">
        <f t="shared" si="8"/>
        <v>0</v>
      </c>
      <c r="T73" s="26">
        <f t="shared" si="13"/>
        <v>0</v>
      </c>
      <c r="U73" s="26">
        <f t="shared" si="9"/>
        <v>1</v>
      </c>
    </row>
    <row r="74" spans="13:21" s="26" customFormat="1" ht="15.95" hidden="1" customHeight="1" x14ac:dyDescent="0.2">
      <c r="M74" s="26">
        <f t="shared" si="6"/>
        <v>48</v>
      </c>
      <c r="N74" s="44">
        <f t="shared" si="14"/>
        <v>48</v>
      </c>
      <c r="O74" s="26">
        <f t="shared" si="15"/>
        <v>5</v>
      </c>
      <c r="P74" s="45">
        <f t="shared" si="10"/>
        <v>0</v>
      </c>
      <c r="Q74" s="45">
        <f t="shared" si="11"/>
        <v>0</v>
      </c>
      <c r="R74" s="26" t="b">
        <f t="shared" si="16"/>
        <v>1</v>
      </c>
      <c r="S74" s="26">
        <f t="shared" si="8"/>
        <v>0</v>
      </c>
      <c r="T74" s="26">
        <f t="shared" si="13"/>
        <v>0</v>
      </c>
      <c r="U74" s="26">
        <f t="shared" si="9"/>
        <v>1</v>
      </c>
    </row>
    <row r="75" spans="13:21" s="26" customFormat="1" ht="15.95" hidden="1" customHeight="1" x14ac:dyDescent="0.2">
      <c r="M75" s="26">
        <f t="shared" si="6"/>
        <v>49</v>
      </c>
      <c r="N75" s="44">
        <f t="shared" si="14"/>
        <v>49</v>
      </c>
      <c r="O75" s="26">
        <f t="shared" si="15"/>
        <v>6</v>
      </c>
      <c r="P75" s="45">
        <f t="shared" si="10"/>
        <v>0</v>
      </c>
      <c r="Q75" s="45">
        <f t="shared" si="11"/>
        <v>0</v>
      </c>
      <c r="R75" s="26" t="b">
        <f t="shared" si="16"/>
        <v>1</v>
      </c>
      <c r="S75" s="26">
        <f t="shared" si="8"/>
        <v>0</v>
      </c>
      <c r="T75" s="26">
        <f t="shared" si="13"/>
        <v>0</v>
      </c>
      <c r="U75" s="26">
        <f t="shared" si="9"/>
        <v>1</v>
      </c>
    </row>
    <row r="76" spans="13:21" s="26" customFormat="1" ht="15.95" hidden="1" customHeight="1" x14ac:dyDescent="0.2">
      <c r="M76" s="26">
        <f t="shared" si="6"/>
        <v>50</v>
      </c>
      <c r="N76" s="44">
        <f t="shared" si="14"/>
        <v>50</v>
      </c>
      <c r="O76" s="26">
        <f t="shared" si="15"/>
        <v>7</v>
      </c>
      <c r="P76" s="45">
        <f t="shared" si="10"/>
        <v>0</v>
      </c>
      <c r="Q76" s="45">
        <f t="shared" si="11"/>
        <v>0</v>
      </c>
      <c r="R76" s="26" t="b">
        <f t="shared" si="16"/>
        <v>1</v>
      </c>
      <c r="S76" s="26">
        <f t="shared" si="8"/>
        <v>0</v>
      </c>
      <c r="T76" s="26">
        <f t="shared" si="13"/>
        <v>0</v>
      </c>
      <c r="U76" s="26">
        <f t="shared" si="9"/>
        <v>1</v>
      </c>
    </row>
    <row r="77" spans="13:21" s="26" customFormat="1" ht="15.95" hidden="1" customHeight="1" x14ac:dyDescent="0.2">
      <c r="M77" s="26">
        <f t="shared" si="6"/>
        <v>51</v>
      </c>
      <c r="N77" s="44">
        <f t="shared" si="14"/>
        <v>51</v>
      </c>
      <c r="O77" s="26">
        <f t="shared" si="15"/>
        <v>1</v>
      </c>
      <c r="P77" s="45">
        <f t="shared" si="10"/>
        <v>0</v>
      </c>
      <c r="Q77" s="45">
        <f t="shared" si="11"/>
        <v>0</v>
      </c>
      <c r="R77" s="26" t="b">
        <f t="shared" si="16"/>
        <v>1</v>
      </c>
      <c r="S77" s="26">
        <f t="shared" si="8"/>
        <v>0</v>
      </c>
      <c r="T77" s="26">
        <f t="shared" si="13"/>
        <v>0</v>
      </c>
      <c r="U77" s="26">
        <f t="shared" si="9"/>
        <v>1</v>
      </c>
    </row>
    <row r="78" spans="13:21" s="26" customFormat="1" ht="15.95" hidden="1" customHeight="1" x14ac:dyDescent="0.2">
      <c r="M78" s="26">
        <f t="shared" si="6"/>
        <v>52</v>
      </c>
      <c r="N78" s="44">
        <f t="shared" si="14"/>
        <v>52</v>
      </c>
      <c r="O78" s="26">
        <f t="shared" si="15"/>
        <v>2</v>
      </c>
      <c r="P78" s="45">
        <f t="shared" si="10"/>
        <v>0</v>
      </c>
      <c r="Q78" s="45">
        <f t="shared" si="11"/>
        <v>0</v>
      </c>
      <c r="R78" s="26" t="b">
        <f t="shared" si="16"/>
        <v>1</v>
      </c>
      <c r="S78" s="26">
        <f t="shared" si="8"/>
        <v>0</v>
      </c>
      <c r="T78" s="26">
        <f t="shared" si="13"/>
        <v>0</v>
      </c>
      <c r="U78" s="26">
        <f t="shared" si="9"/>
        <v>1</v>
      </c>
    </row>
    <row r="79" spans="13:21" s="26" customFormat="1" ht="15.95" hidden="1" customHeight="1" x14ac:dyDescent="0.2">
      <c r="M79" s="26">
        <f t="shared" si="6"/>
        <v>53</v>
      </c>
      <c r="N79" s="44">
        <f t="shared" si="14"/>
        <v>53</v>
      </c>
      <c r="O79" s="26">
        <f t="shared" si="15"/>
        <v>3</v>
      </c>
      <c r="P79" s="45">
        <f t="shared" si="10"/>
        <v>0</v>
      </c>
      <c r="Q79" s="45">
        <f t="shared" si="11"/>
        <v>0</v>
      </c>
      <c r="R79" s="26" t="b">
        <f t="shared" si="16"/>
        <v>1</v>
      </c>
      <c r="S79" s="26">
        <f t="shared" si="8"/>
        <v>0</v>
      </c>
      <c r="T79" s="26">
        <f t="shared" si="13"/>
        <v>0</v>
      </c>
      <c r="U79" s="26">
        <f t="shared" si="9"/>
        <v>1</v>
      </c>
    </row>
    <row r="80" spans="13:21" s="26" customFormat="1" ht="15.95" hidden="1" customHeight="1" x14ac:dyDescent="0.2">
      <c r="M80" s="26">
        <f t="shared" si="6"/>
        <v>54</v>
      </c>
      <c r="N80" s="44">
        <f t="shared" si="14"/>
        <v>54</v>
      </c>
      <c r="O80" s="26">
        <f t="shared" si="15"/>
        <v>4</v>
      </c>
      <c r="P80" s="45">
        <f t="shared" si="10"/>
        <v>0</v>
      </c>
      <c r="Q80" s="45">
        <f t="shared" si="11"/>
        <v>0</v>
      </c>
      <c r="R80" s="26" t="b">
        <f t="shared" si="16"/>
        <v>1</v>
      </c>
      <c r="S80" s="26">
        <f t="shared" si="8"/>
        <v>0</v>
      </c>
      <c r="T80" s="26">
        <f t="shared" si="13"/>
        <v>0</v>
      </c>
      <c r="U80" s="26">
        <f t="shared" si="9"/>
        <v>1</v>
      </c>
    </row>
    <row r="81" spans="13:21" s="26" customFormat="1" ht="15.95" hidden="1" customHeight="1" x14ac:dyDescent="0.2">
      <c r="M81" s="26">
        <f t="shared" si="6"/>
        <v>55</v>
      </c>
      <c r="N81" s="44">
        <f t="shared" si="14"/>
        <v>55</v>
      </c>
      <c r="O81" s="26">
        <f t="shared" si="15"/>
        <v>5</v>
      </c>
      <c r="P81" s="45">
        <f t="shared" si="10"/>
        <v>0</v>
      </c>
      <c r="Q81" s="45">
        <f t="shared" si="11"/>
        <v>0</v>
      </c>
      <c r="R81" s="26" t="b">
        <f t="shared" si="16"/>
        <v>1</v>
      </c>
      <c r="S81" s="26">
        <f t="shared" si="8"/>
        <v>0</v>
      </c>
      <c r="T81" s="26">
        <f t="shared" si="13"/>
        <v>0</v>
      </c>
      <c r="U81" s="26">
        <f t="shared" si="9"/>
        <v>1</v>
      </c>
    </row>
    <row r="82" spans="13:21" s="26" customFormat="1" ht="15.95" hidden="1" customHeight="1" x14ac:dyDescent="0.2">
      <c r="M82" s="26">
        <f t="shared" si="6"/>
        <v>56</v>
      </c>
      <c r="N82" s="44">
        <f t="shared" si="14"/>
        <v>56</v>
      </c>
      <c r="O82" s="26">
        <f t="shared" si="15"/>
        <v>6</v>
      </c>
      <c r="P82" s="45">
        <f t="shared" si="10"/>
        <v>0</v>
      </c>
      <c r="Q82" s="45">
        <f t="shared" si="11"/>
        <v>0</v>
      </c>
      <c r="R82" s="26" t="b">
        <f t="shared" si="16"/>
        <v>1</v>
      </c>
      <c r="S82" s="26">
        <f t="shared" si="8"/>
        <v>0</v>
      </c>
      <c r="T82" s="26">
        <f t="shared" si="13"/>
        <v>0</v>
      </c>
      <c r="U82" s="26">
        <f t="shared" si="9"/>
        <v>1</v>
      </c>
    </row>
    <row r="83" spans="13:21" s="26" customFormat="1" ht="15.95" hidden="1" customHeight="1" x14ac:dyDescent="0.2">
      <c r="M83" s="26">
        <f t="shared" si="6"/>
        <v>57</v>
      </c>
      <c r="N83" s="44">
        <f t="shared" si="14"/>
        <v>57</v>
      </c>
      <c r="O83" s="26">
        <f t="shared" si="15"/>
        <v>7</v>
      </c>
      <c r="P83" s="45">
        <f t="shared" si="10"/>
        <v>0</v>
      </c>
      <c r="Q83" s="45">
        <f t="shared" si="11"/>
        <v>0</v>
      </c>
      <c r="R83" s="26" t="b">
        <f t="shared" si="16"/>
        <v>1</v>
      </c>
      <c r="S83" s="26">
        <f t="shared" si="8"/>
        <v>0</v>
      </c>
      <c r="T83" s="26">
        <f t="shared" si="13"/>
        <v>0</v>
      </c>
      <c r="U83" s="26">
        <f t="shared" si="9"/>
        <v>1</v>
      </c>
    </row>
    <row r="84" spans="13:21" s="26" customFormat="1" ht="15.95" hidden="1" customHeight="1" x14ac:dyDescent="0.2">
      <c r="M84" s="26">
        <f t="shared" si="6"/>
        <v>58</v>
      </c>
      <c r="N84" s="44">
        <f t="shared" si="14"/>
        <v>58</v>
      </c>
      <c r="O84" s="26">
        <f t="shared" si="15"/>
        <v>1</v>
      </c>
      <c r="P84" s="45">
        <f t="shared" si="10"/>
        <v>0</v>
      </c>
      <c r="Q84" s="45">
        <f t="shared" si="11"/>
        <v>0</v>
      </c>
      <c r="R84" s="26" t="b">
        <f t="shared" si="16"/>
        <v>1</v>
      </c>
      <c r="S84" s="26">
        <f t="shared" si="8"/>
        <v>0</v>
      </c>
      <c r="T84" s="26">
        <f t="shared" si="13"/>
        <v>0</v>
      </c>
      <c r="U84" s="26">
        <f t="shared" si="9"/>
        <v>1</v>
      </c>
    </row>
    <row r="85" spans="13:21" s="26" customFormat="1" ht="15.95" hidden="1" customHeight="1" x14ac:dyDescent="0.2">
      <c r="M85" s="26">
        <f t="shared" si="6"/>
        <v>59</v>
      </c>
      <c r="N85" s="44">
        <f t="shared" si="14"/>
        <v>59</v>
      </c>
      <c r="O85" s="26">
        <f t="shared" si="15"/>
        <v>2</v>
      </c>
      <c r="P85" s="45">
        <f t="shared" si="10"/>
        <v>0</v>
      </c>
      <c r="Q85" s="45">
        <f t="shared" si="11"/>
        <v>0</v>
      </c>
      <c r="R85" s="26" t="b">
        <f t="shared" si="16"/>
        <v>1</v>
      </c>
      <c r="S85" s="26">
        <f t="shared" si="8"/>
        <v>0</v>
      </c>
      <c r="T85" s="26">
        <f t="shared" si="13"/>
        <v>0</v>
      </c>
      <c r="U85" s="26">
        <f t="shared" si="9"/>
        <v>1</v>
      </c>
    </row>
    <row r="86" spans="13:21" s="26" customFormat="1" ht="15.95" hidden="1" customHeight="1" x14ac:dyDescent="0.2">
      <c r="M86" s="26">
        <f t="shared" si="6"/>
        <v>60</v>
      </c>
      <c r="N86" s="44">
        <f t="shared" si="14"/>
        <v>60</v>
      </c>
      <c r="O86" s="26">
        <f t="shared" si="15"/>
        <v>3</v>
      </c>
      <c r="P86" s="45">
        <f t="shared" si="10"/>
        <v>0</v>
      </c>
      <c r="Q86" s="45">
        <f t="shared" si="11"/>
        <v>0</v>
      </c>
      <c r="R86" s="26" t="b">
        <f t="shared" si="16"/>
        <v>1</v>
      </c>
      <c r="S86" s="26">
        <f t="shared" si="8"/>
        <v>0</v>
      </c>
      <c r="T86" s="26">
        <f t="shared" si="13"/>
        <v>0</v>
      </c>
      <c r="U86" s="26">
        <f t="shared" si="9"/>
        <v>1</v>
      </c>
    </row>
    <row r="87" spans="13:21" s="26" customFormat="1" ht="15.95" hidden="1" customHeight="1" x14ac:dyDescent="0.2">
      <c r="M87" s="26">
        <f t="shared" si="6"/>
        <v>61</v>
      </c>
      <c r="N87" s="44">
        <f t="shared" si="14"/>
        <v>61</v>
      </c>
      <c r="O87" s="26">
        <f t="shared" si="15"/>
        <v>4</v>
      </c>
      <c r="P87" s="45">
        <f t="shared" si="10"/>
        <v>0</v>
      </c>
      <c r="Q87" s="45">
        <f t="shared" si="11"/>
        <v>0</v>
      </c>
      <c r="R87" s="26" t="b">
        <f t="shared" si="16"/>
        <v>1</v>
      </c>
      <c r="S87" s="26">
        <f t="shared" si="8"/>
        <v>0</v>
      </c>
      <c r="T87" s="26">
        <f t="shared" si="13"/>
        <v>0</v>
      </c>
      <c r="U87" s="26">
        <f t="shared" si="9"/>
        <v>1</v>
      </c>
    </row>
    <row r="88" spans="13:21" s="26" customFormat="1" ht="15.95" hidden="1" customHeight="1" x14ac:dyDescent="0.2">
      <c r="M88" s="26">
        <f t="shared" si="6"/>
        <v>62</v>
      </c>
      <c r="N88" s="44">
        <f t="shared" si="14"/>
        <v>62</v>
      </c>
      <c r="O88" s="26">
        <f t="shared" si="15"/>
        <v>5</v>
      </c>
      <c r="P88" s="45">
        <f t="shared" si="10"/>
        <v>0</v>
      </c>
      <c r="Q88" s="45">
        <f t="shared" si="11"/>
        <v>0</v>
      </c>
      <c r="R88" s="26" t="b">
        <f t="shared" si="16"/>
        <v>1</v>
      </c>
      <c r="S88" s="26">
        <f t="shared" si="8"/>
        <v>0</v>
      </c>
      <c r="T88" s="26">
        <f t="shared" si="13"/>
        <v>0</v>
      </c>
      <c r="U88" s="26">
        <f t="shared" si="9"/>
        <v>1</v>
      </c>
    </row>
    <row r="89" spans="13:21" s="26" customFormat="1" ht="15.95" hidden="1" customHeight="1" x14ac:dyDescent="0.2">
      <c r="M89" s="26">
        <f t="shared" si="6"/>
        <v>63</v>
      </c>
      <c r="N89" s="44">
        <f t="shared" si="14"/>
        <v>63</v>
      </c>
      <c r="O89" s="26">
        <f t="shared" si="15"/>
        <v>6</v>
      </c>
      <c r="P89" s="45">
        <f t="shared" si="10"/>
        <v>0</v>
      </c>
      <c r="Q89" s="45">
        <f t="shared" si="11"/>
        <v>0</v>
      </c>
      <c r="R89" s="26" t="b">
        <f t="shared" si="16"/>
        <v>1</v>
      </c>
      <c r="S89" s="26">
        <f t="shared" si="8"/>
        <v>0</v>
      </c>
      <c r="T89" s="26">
        <f t="shared" si="13"/>
        <v>0</v>
      </c>
      <c r="U89" s="26">
        <f t="shared" si="9"/>
        <v>1</v>
      </c>
    </row>
    <row r="90" spans="13:21" s="26" customFormat="1" ht="15.95" hidden="1" customHeight="1" x14ac:dyDescent="0.2">
      <c r="M90" s="26">
        <f t="shared" ref="M90:M153" si="17">IF(N90&gt;$G$12,M89+IF(NOT(R90),0,1),M89)</f>
        <v>64</v>
      </c>
      <c r="N90" s="44">
        <f t="shared" si="14"/>
        <v>64</v>
      </c>
      <c r="O90" s="26">
        <f t="shared" si="15"/>
        <v>7</v>
      </c>
      <c r="P90" s="45">
        <f t="shared" si="10"/>
        <v>0</v>
      </c>
      <c r="Q90" s="45">
        <f t="shared" si="11"/>
        <v>0</v>
      </c>
      <c r="R90" s="26" t="b">
        <f t="shared" si="16"/>
        <v>1</v>
      </c>
      <c r="S90" s="26">
        <f t="shared" ref="S90:S153" si="18">IF(OR(O90=6,O90=7),0,IF(NOT(R90),VLOOKUP(O90,$T$3:$U$7,2,FALSE),0))</f>
        <v>0</v>
      </c>
      <c r="T90" s="26">
        <f t="shared" si="13"/>
        <v>0</v>
      </c>
      <c r="U90" s="26">
        <f t="shared" ref="U90:U153" si="19">IF(N90&lt;=$G$12,U89+T90,U89)</f>
        <v>1</v>
      </c>
    </row>
    <row r="91" spans="13:21" s="26" customFormat="1" ht="15.95" hidden="1" customHeight="1" x14ac:dyDescent="0.2">
      <c r="M91" s="26">
        <f t="shared" si="17"/>
        <v>65</v>
      </c>
      <c r="N91" s="44">
        <f t="shared" si="14"/>
        <v>65</v>
      </c>
      <c r="O91" s="26">
        <f t="shared" si="15"/>
        <v>1</v>
      </c>
      <c r="P91" s="45">
        <f t="shared" ref="P91:P154" si="20">VLOOKUP(N91,$P$14:$P$25,1)</f>
        <v>0</v>
      </c>
      <c r="Q91" s="45">
        <f t="shared" ref="Q91:Q154" si="21">VLOOKUP(N91,$P$14:$Q$25,2)</f>
        <v>0</v>
      </c>
      <c r="R91" s="26" t="b">
        <f t="shared" si="16"/>
        <v>1</v>
      </c>
      <c r="S91" s="26">
        <f t="shared" si="18"/>
        <v>0</v>
      </c>
      <c r="T91" s="26">
        <f t="shared" ref="T91:T154" si="22">IF(NOT(R91),1,0)</f>
        <v>0</v>
      </c>
      <c r="U91" s="26">
        <f t="shared" si="19"/>
        <v>1</v>
      </c>
    </row>
    <row r="92" spans="13:21" s="26" customFormat="1" ht="15.95" hidden="1" customHeight="1" x14ac:dyDescent="0.2">
      <c r="M92" s="26">
        <f t="shared" si="17"/>
        <v>66</v>
      </c>
      <c r="N92" s="44">
        <f t="shared" ref="N92:N155" si="23">N91+1</f>
        <v>66</v>
      </c>
      <c r="O92" s="26">
        <f t="shared" si="15"/>
        <v>2</v>
      </c>
      <c r="P92" s="45">
        <f t="shared" si="20"/>
        <v>0</v>
      </c>
      <c r="Q92" s="45">
        <f t="shared" si="21"/>
        <v>0</v>
      </c>
      <c r="R92" s="26" t="b">
        <f t="shared" si="16"/>
        <v>1</v>
      </c>
      <c r="S92" s="26">
        <f t="shared" si="18"/>
        <v>0</v>
      </c>
      <c r="T92" s="26">
        <f t="shared" si="22"/>
        <v>0</v>
      </c>
      <c r="U92" s="26">
        <f t="shared" si="19"/>
        <v>1</v>
      </c>
    </row>
    <row r="93" spans="13:21" s="26" customFormat="1" ht="15.95" hidden="1" customHeight="1" x14ac:dyDescent="0.2">
      <c r="M93" s="26">
        <f t="shared" si="17"/>
        <v>67</v>
      </c>
      <c r="N93" s="44">
        <f t="shared" si="23"/>
        <v>67</v>
      </c>
      <c r="O93" s="26">
        <f t="shared" si="15"/>
        <v>3</v>
      </c>
      <c r="P93" s="45">
        <f t="shared" si="20"/>
        <v>0</v>
      </c>
      <c r="Q93" s="45">
        <f t="shared" si="21"/>
        <v>0</v>
      </c>
      <c r="R93" s="26" t="b">
        <f t="shared" si="16"/>
        <v>1</v>
      </c>
      <c r="S93" s="26">
        <f t="shared" si="18"/>
        <v>0</v>
      </c>
      <c r="T93" s="26">
        <f t="shared" si="22"/>
        <v>0</v>
      </c>
      <c r="U93" s="26">
        <f t="shared" si="19"/>
        <v>1</v>
      </c>
    </row>
    <row r="94" spans="13:21" s="26" customFormat="1" ht="15.95" hidden="1" customHeight="1" x14ac:dyDescent="0.2">
      <c r="M94" s="26">
        <f t="shared" si="17"/>
        <v>68</v>
      </c>
      <c r="N94" s="44">
        <f t="shared" si="23"/>
        <v>68</v>
      </c>
      <c r="O94" s="26">
        <f t="shared" si="15"/>
        <v>4</v>
      </c>
      <c r="P94" s="45">
        <f t="shared" si="20"/>
        <v>0</v>
      </c>
      <c r="Q94" s="45">
        <f t="shared" si="21"/>
        <v>0</v>
      </c>
      <c r="R94" s="26" t="b">
        <f t="shared" si="16"/>
        <v>1</v>
      </c>
      <c r="S94" s="26">
        <f t="shared" si="18"/>
        <v>0</v>
      </c>
      <c r="T94" s="26">
        <f t="shared" si="22"/>
        <v>0</v>
      </c>
      <c r="U94" s="26">
        <f t="shared" si="19"/>
        <v>1</v>
      </c>
    </row>
    <row r="95" spans="13:21" s="26" customFormat="1" ht="15.95" hidden="1" customHeight="1" x14ac:dyDescent="0.2">
      <c r="M95" s="26">
        <f t="shared" si="17"/>
        <v>69</v>
      </c>
      <c r="N95" s="44">
        <f t="shared" si="23"/>
        <v>69</v>
      </c>
      <c r="O95" s="26">
        <f t="shared" si="15"/>
        <v>5</v>
      </c>
      <c r="P95" s="45">
        <f t="shared" si="20"/>
        <v>0</v>
      </c>
      <c r="Q95" s="45">
        <f t="shared" si="21"/>
        <v>0</v>
      </c>
      <c r="R95" s="26" t="b">
        <f t="shared" si="16"/>
        <v>1</v>
      </c>
      <c r="S95" s="26">
        <f t="shared" si="18"/>
        <v>0</v>
      </c>
      <c r="T95" s="26">
        <f t="shared" si="22"/>
        <v>0</v>
      </c>
      <c r="U95" s="26">
        <f t="shared" si="19"/>
        <v>1</v>
      </c>
    </row>
    <row r="96" spans="13:21" s="26" customFormat="1" ht="15.95" hidden="1" customHeight="1" x14ac:dyDescent="0.2">
      <c r="M96" s="26">
        <f t="shared" si="17"/>
        <v>70</v>
      </c>
      <c r="N96" s="44">
        <f t="shared" si="23"/>
        <v>70</v>
      </c>
      <c r="O96" s="26">
        <f t="shared" si="15"/>
        <v>6</v>
      </c>
      <c r="P96" s="45">
        <f t="shared" si="20"/>
        <v>0</v>
      </c>
      <c r="Q96" s="45">
        <f t="shared" si="21"/>
        <v>0</v>
      </c>
      <c r="R96" s="26" t="b">
        <f t="shared" si="16"/>
        <v>1</v>
      </c>
      <c r="S96" s="26">
        <f t="shared" si="18"/>
        <v>0</v>
      </c>
      <c r="T96" s="26">
        <f t="shared" si="22"/>
        <v>0</v>
      </c>
      <c r="U96" s="26">
        <f t="shared" si="19"/>
        <v>1</v>
      </c>
    </row>
    <row r="97" spans="13:21" s="26" customFormat="1" ht="15.95" hidden="1" customHeight="1" x14ac:dyDescent="0.2">
      <c r="M97" s="26">
        <f t="shared" si="17"/>
        <v>71</v>
      </c>
      <c r="N97" s="44">
        <f t="shared" si="23"/>
        <v>71</v>
      </c>
      <c r="O97" s="26">
        <f t="shared" si="15"/>
        <v>7</v>
      </c>
      <c r="P97" s="45">
        <f t="shared" si="20"/>
        <v>0</v>
      </c>
      <c r="Q97" s="45">
        <f t="shared" si="21"/>
        <v>0</v>
      </c>
      <c r="R97" s="26" t="b">
        <f t="shared" si="16"/>
        <v>1</v>
      </c>
      <c r="S97" s="26">
        <f t="shared" si="18"/>
        <v>0</v>
      </c>
      <c r="T97" s="26">
        <f t="shared" si="22"/>
        <v>0</v>
      </c>
      <c r="U97" s="26">
        <f t="shared" si="19"/>
        <v>1</v>
      </c>
    </row>
    <row r="98" spans="13:21" s="26" customFormat="1" ht="15.95" hidden="1" customHeight="1" x14ac:dyDescent="0.2">
      <c r="M98" s="26">
        <f t="shared" si="17"/>
        <v>72</v>
      </c>
      <c r="N98" s="44">
        <f t="shared" si="23"/>
        <v>72</v>
      </c>
      <c r="O98" s="26">
        <f t="shared" ref="O98:O161" si="24">WEEKDAY(N98,2)</f>
        <v>1</v>
      </c>
      <c r="P98" s="45">
        <f t="shared" si="20"/>
        <v>0</v>
      </c>
      <c r="Q98" s="45">
        <f t="shared" si="21"/>
        <v>0</v>
      </c>
      <c r="R98" s="26" t="b">
        <f t="shared" ref="R98:R161" si="25">IF(AND(N98&gt;=P98,N98&lt;=Q98),FALSE,TRUE)</f>
        <v>1</v>
      </c>
      <c r="S98" s="26">
        <f t="shared" si="18"/>
        <v>0</v>
      </c>
      <c r="T98" s="26">
        <f t="shared" si="22"/>
        <v>0</v>
      </c>
      <c r="U98" s="26">
        <f t="shared" si="19"/>
        <v>1</v>
      </c>
    </row>
    <row r="99" spans="13:21" s="26" customFormat="1" ht="15.95" hidden="1" customHeight="1" x14ac:dyDescent="0.2">
      <c r="M99" s="26">
        <f t="shared" si="17"/>
        <v>73</v>
      </c>
      <c r="N99" s="44">
        <f t="shared" si="23"/>
        <v>73</v>
      </c>
      <c r="O99" s="26">
        <f t="shared" si="24"/>
        <v>2</v>
      </c>
      <c r="P99" s="45">
        <f t="shared" si="20"/>
        <v>0</v>
      </c>
      <c r="Q99" s="45">
        <f t="shared" si="21"/>
        <v>0</v>
      </c>
      <c r="R99" s="26" t="b">
        <f t="shared" si="25"/>
        <v>1</v>
      </c>
      <c r="S99" s="26">
        <f t="shared" si="18"/>
        <v>0</v>
      </c>
      <c r="T99" s="26">
        <f t="shared" si="22"/>
        <v>0</v>
      </c>
      <c r="U99" s="26">
        <f t="shared" si="19"/>
        <v>1</v>
      </c>
    </row>
    <row r="100" spans="13:21" s="26" customFormat="1" ht="15.95" hidden="1" customHeight="1" x14ac:dyDescent="0.2">
      <c r="M100" s="26">
        <f t="shared" si="17"/>
        <v>74</v>
      </c>
      <c r="N100" s="44">
        <f t="shared" si="23"/>
        <v>74</v>
      </c>
      <c r="O100" s="26">
        <f t="shared" si="24"/>
        <v>3</v>
      </c>
      <c r="P100" s="45">
        <f t="shared" si="20"/>
        <v>0</v>
      </c>
      <c r="Q100" s="45">
        <f t="shared" si="21"/>
        <v>0</v>
      </c>
      <c r="R100" s="26" t="b">
        <f t="shared" si="25"/>
        <v>1</v>
      </c>
      <c r="S100" s="26">
        <f t="shared" si="18"/>
        <v>0</v>
      </c>
      <c r="T100" s="26">
        <f t="shared" si="22"/>
        <v>0</v>
      </c>
      <c r="U100" s="26">
        <f t="shared" si="19"/>
        <v>1</v>
      </c>
    </row>
    <row r="101" spans="13:21" s="26" customFormat="1" ht="15.95" hidden="1" customHeight="1" x14ac:dyDescent="0.2">
      <c r="M101" s="26">
        <f t="shared" si="17"/>
        <v>75</v>
      </c>
      <c r="N101" s="44">
        <f t="shared" si="23"/>
        <v>75</v>
      </c>
      <c r="O101" s="26">
        <f t="shared" si="24"/>
        <v>4</v>
      </c>
      <c r="P101" s="45">
        <f t="shared" si="20"/>
        <v>0</v>
      </c>
      <c r="Q101" s="45">
        <f t="shared" si="21"/>
        <v>0</v>
      </c>
      <c r="R101" s="26" t="b">
        <f t="shared" si="25"/>
        <v>1</v>
      </c>
      <c r="S101" s="26">
        <f t="shared" si="18"/>
        <v>0</v>
      </c>
      <c r="T101" s="26">
        <f t="shared" si="22"/>
        <v>0</v>
      </c>
      <c r="U101" s="26">
        <f t="shared" si="19"/>
        <v>1</v>
      </c>
    </row>
    <row r="102" spans="13:21" s="26" customFormat="1" ht="15.95" hidden="1" customHeight="1" x14ac:dyDescent="0.2">
      <c r="M102" s="26">
        <f t="shared" si="17"/>
        <v>76</v>
      </c>
      <c r="N102" s="44">
        <f t="shared" si="23"/>
        <v>76</v>
      </c>
      <c r="O102" s="26">
        <f t="shared" si="24"/>
        <v>5</v>
      </c>
      <c r="P102" s="45">
        <f t="shared" si="20"/>
        <v>0</v>
      </c>
      <c r="Q102" s="45">
        <f t="shared" si="21"/>
        <v>0</v>
      </c>
      <c r="R102" s="26" t="b">
        <f t="shared" si="25"/>
        <v>1</v>
      </c>
      <c r="S102" s="26">
        <f t="shared" si="18"/>
        <v>0</v>
      </c>
      <c r="T102" s="26">
        <f t="shared" si="22"/>
        <v>0</v>
      </c>
      <c r="U102" s="26">
        <f t="shared" si="19"/>
        <v>1</v>
      </c>
    </row>
    <row r="103" spans="13:21" s="26" customFormat="1" ht="15.95" hidden="1" customHeight="1" x14ac:dyDescent="0.2">
      <c r="M103" s="26">
        <f t="shared" si="17"/>
        <v>77</v>
      </c>
      <c r="N103" s="44">
        <f t="shared" si="23"/>
        <v>77</v>
      </c>
      <c r="O103" s="26">
        <f t="shared" si="24"/>
        <v>6</v>
      </c>
      <c r="P103" s="45">
        <f t="shared" si="20"/>
        <v>0</v>
      </c>
      <c r="Q103" s="45">
        <f t="shared" si="21"/>
        <v>0</v>
      </c>
      <c r="R103" s="26" t="b">
        <f t="shared" si="25"/>
        <v>1</v>
      </c>
      <c r="S103" s="26">
        <f t="shared" si="18"/>
        <v>0</v>
      </c>
      <c r="T103" s="26">
        <f t="shared" si="22"/>
        <v>0</v>
      </c>
      <c r="U103" s="26">
        <f t="shared" si="19"/>
        <v>1</v>
      </c>
    </row>
    <row r="104" spans="13:21" s="26" customFormat="1" ht="15.95" hidden="1" customHeight="1" x14ac:dyDescent="0.2">
      <c r="M104" s="26">
        <f t="shared" si="17"/>
        <v>78</v>
      </c>
      <c r="N104" s="44">
        <f t="shared" si="23"/>
        <v>78</v>
      </c>
      <c r="O104" s="26">
        <f t="shared" si="24"/>
        <v>7</v>
      </c>
      <c r="P104" s="45">
        <f t="shared" si="20"/>
        <v>0</v>
      </c>
      <c r="Q104" s="45">
        <f t="shared" si="21"/>
        <v>0</v>
      </c>
      <c r="R104" s="26" t="b">
        <f t="shared" si="25"/>
        <v>1</v>
      </c>
      <c r="S104" s="26">
        <f t="shared" si="18"/>
        <v>0</v>
      </c>
      <c r="T104" s="26">
        <f t="shared" si="22"/>
        <v>0</v>
      </c>
      <c r="U104" s="26">
        <f t="shared" si="19"/>
        <v>1</v>
      </c>
    </row>
    <row r="105" spans="13:21" s="26" customFormat="1" ht="15.95" hidden="1" customHeight="1" x14ac:dyDescent="0.2">
      <c r="M105" s="26">
        <f t="shared" si="17"/>
        <v>79</v>
      </c>
      <c r="N105" s="44">
        <f t="shared" si="23"/>
        <v>79</v>
      </c>
      <c r="O105" s="26">
        <f t="shared" si="24"/>
        <v>1</v>
      </c>
      <c r="P105" s="45">
        <f t="shared" si="20"/>
        <v>0</v>
      </c>
      <c r="Q105" s="45">
        <f t="shared" si="21"/>
        <v>0</v>
      </c>
      <c r="R105" s="26" t="b">
        <f t="shared" si="25"/>
        <v>1</v>
      </c>
      <c r="S105" s="26">
        <f t="shared" si="18"/>
        <v>0</v>
      </c>
      <c r="T105" s="26">
        <f t="shared" si="22"/>
        <v>0</v>
      </c>
      <c r="U105" s="26">
        <f t="shared" si="19"/>
        <v>1</v>
      </c>
    </row>
    <row r="106" spans="13:21" s="26" customFormat="1" ht="15.95" hidden="1" customHeight="1" x14ac:dyDescent="0.2">
      <c r="M106" s="26">
        <f t="shared" si="17"/>
        <v>80</v>
      </c>
      <c r="N106" s="44">
        <f t="shared" si="23"/>
        <v>80</v>
      </c>
      <c r="O106" s="26">
        <f t="shared" si="24"/>
        <v>2</v>
      </c>
      <c r="P106" s="45">
        <f t="shared" si="20"/>
        <v>0</v>
      </c>
      <c r="Q106" s="45">
        <f t="shared" si="21"/>
        <v>0</v>
      </c>
      <c r="R106" s="26" t="b">
        <f t="shared" si="25"/>
        <v>1</v>
      </c>
      <c r="S106" s="26">
        <f t="shared" si="18"/>
        <v>0</v>
      </c>
      <c r="T106" s="26">
        <f t="shared" si="22"/>
        <v>0</v>
      </c>
      <c r="U106" s="26">
        <f t="shared" si="19"/>
        <v>1</v>
      </c>
    </row>
    <row r="107" spans="13:21" s="26" customFormat="1" ht="15.95" hidden="1" customHeight="1" x14ac:dyDescent="0.2">
      <c r="M107" s="26">
        <f t="shared" si="17"/>
        <v>81</v>
      </c>
      <c r="N107" s="44">
        <f t="shared" si="23"/>
        <v>81</v>
      </c>
      <c r="O107" s="26">
        <f t="shared" si="24"/>
        <v>3</v>
      </c>
      <c r="P107" s="45">
        <f t="shared" si="20"/>
        <v>0</v>
      </c>
      <c r="Q107" s="45">
        <f t="shared" si="21"/>
        <v>0</v>
      </c>
      <c r="R107" s="26" t="b">
        <f t="shared" si="25"/>
        <v>1</v>
      </c>
      <c r="S107" s="26">
        <f t="shared" si="18"/>
        <v>0</v>
      </c>
      <c r="T107" s="26">
        <f t="shared" si="22"/>
        <v>0</v>
      </c>
      <c r="U107" s="26">
        <f t="shared" si="19"/>
        <v>1</v>
      </c>
    </row>
    <row r="108" spans="13:21" s="26" customFormat="1" ht="15.95" hidden="1" customHeight="1" x14ac:dyDescent="0.2">
      <c r="M108" s="26">
        <f t="shared" si="17"/>
        <v>82</v>
      </c>
      <c r="N108" s="44">
        <f t="shared" si="23"/>
        <v>82</v>
      </c>
      <c r="O108" s="26">
        <f t="shared" si="24"/>
        <v>4</v>
      </c>
      <c r="P108" s="45">
        <f t="shared" si="20"/>
        <v>0</v>
      </c>
      <c r="Q108" s="45">
        <f t="shared" si="21"/>
        <v>0</v>
      </c>
      <c r="R108" s="26" t="b">
        <f t="shared" si="25"/>
        <v>1</v>
      </c>
      <c r="S108" s="26">
        <f t="shared" si="18"/>
        <v>0</v>
      </c>
      <c r="T108" s="26">
        <f t="shared" si="22"/>
        <v>0</v>
      </c>
      <c r="U108" s="26">
        <f t="shared" si="19"/>
        <v>1</v>
      </c>
    </row>
    <row r="109" spans="13:21" s="26" customFormat="1" ht="15.95" hidden="1" customHeight="1" x14ac:dyDescent="0.2">
      <c r="M109" s="26">
        <f t="shared" si="17"/>
        <v>83</v>
      </c>
      <c r="N109" s="44">
        <f t="shared" si="23"/>
        <v>83</v>
      </c>
      <c r="O109" s="26">
        <f t="shared" si="24"/>
        <v>5</v>
      </c>
      <c r="P109" s="45">
        <f t="shared" si="20"/>
        <v>0</v>
      </c>
      <c r="Q109" s="45">
        <f t="shared" si="21"/>
        <v>0</v>
      </c>
      <c r="R109" s="26" t="b">
        <f t="shared" si="25"/>
        <v>1</v>
      </c>
      <c r="S109" s="26">
        <f t="shared" si="18"/>
        <v>0</v>
      </c>
      <c r="T109" s="26">
        <f t="shared" si="22"/>
        <v>0</v>
      </c>
      <c r="U109" s="26">
        <f t="shared" si="19"/>
        <v>1</v>
      </c>
    </row>
    <row r="110" spans="13:21" s="26" customFormat="1" ht="15.95" hidden="1" customHeight="1" x14ac:dyDescent="0.2">
      <c r="M110" s="26">
        <f t="shared" si="17"/>
        <v>84</v>
      </c>
      <c r="N110" s="44">
        <f t="shared" si="23"/>
        <v>84</v>
      </c>
      <c r="O110" s="26">
        <f t="shared" si="24"/>
        <v>6</v>
      </c>
      <c r="P110" s="45">
        <f t="shared" si="20"/>
        <v>0</v>
      </c>
      <c r="Q110" s="45">
        <f t="shared" si="21"/>
        <v>0</v>
      </c>
      <c r="R110" s="26" t="b">
        <f t="shared" si="25"/>
        <v>1</v>
      </c>
      <c r="S110" s="26">
        <f t="shared" si="18"/>
        <v>0</v>
      </c>
      <c r="T110" s="26">
        <f t="shared" si="22"/>
        <v>0</v>
      </c>
      <c r="U110" s="26">
        <f t="shared" si="19"/>
        <v>1</v>
      </c>
    </row>
    <row r="111" spans="13:21" s="26" customFormat="1" ht="15.95" hidden="1" customHeight="1" x14ac:dyDescent="0.2">
      <c r="M111" s="26">
        <f t="shared" si="17"/>
        <v>85</v>
      </c>
      <c r="N111" s="44">
        <f t="shared" si="23"/>
        <v>85</v>
      </c>
      <c r="O111" s="26">
        <f t="shared" si="24"/>
        <v>7</v>
      </c>
      <c r="P111" s="45">
        <f t="shared" si="20"/>
        <v>0</v>
      </c>
      <c r="Q111" s="45">
        <f t="shared" si="21"/>
        <v>0</v>
      </c>
      <c r="R111" s="26" t="b">
        <f t="shared" si="25"/>
        <v>1</v>
      </c>
      <c r="S111" s="26">
        <f t="shared" si="18"/>
        <v>0</v>
      </c>
      <c r="T111" s="26">
        <f t="shared" si="22"/>
        <v>0</v>
      </c>
      <c r="U111" s="26">
        <f t="shared" si="19"/>
        <v>1</v>
      </c>
    </row>
    <row r="112" spans="13:21" s="26" customFormat="1" ht="15.95" hidden="1" customHeight="1" x14ac:dyDescent="0.2">
      <c r="M112" s="26">
        <f t="shared" si="17"/>
        <v>86</v>
      </c>
      <c r="N112" s="44">
        <f t="shared" si="23"/>
        <v>86</v>
      </c>
      <c r="O112" s="26">
        <f t="shared" si="24"/>
        <v>1</v>
      </c>
      <c r="P112" s="45">
        <f t="shared" si="20"/>
        <v>0</v>
      </c>
      <c r="Q112" s="45">
        <f t="shared" si="21"/>
        <v>0</v>
      </c>
      <c r="R112" s="26" t="b">
        <f t="shared" si="25"/>
        <v>1</v>
      </c>
      <c r="S112" s="26">
        <f t="shared" si="18"/>
        <v>0</v>
      </c>
      <c r="T112" s="26">
        <f t="shared" si="22"/>
        <v>0</v>
      </c>
      <c r="U112" s="26">
        <f t="shared" si="19"/>
        <v>1</v>
      </c>
    </row>
    <row r="113" spans="13:21" s="26" customFormat="1" ht="15.95" hidden="1" customHeight="1" x14ac:dyDescent="0.2">
      <c r="M113" s="26">
        <f t="shared" si="17"/>
        <v>87</v>
      </c>
      <c r="N113" s="44">
        <f t="shared" si="23"/>
        <v>87</v>
      </c>
      <c r="O113" s="26">
        <f t="shared" si="24"/>
        <v>2</v>
      </c>
      <c r="P113" s="45">
        <f t="shared" si="20"/>
        <v>0</v>
      </c>
      <c r="Q113" s="45">
        <f t="shared" si="21"/>
        <v>0</v>
      </c>
      <c r="R113" s="26" t="b">
        <f t="shared" si="25"/>
        <v>1</v>
      </c>
      <c r="S113" s="26">
        <f t="shared" si="18"/>
        <v>0</v>
      </c>
      <c r="T113" s="26">
        <f t="shared" si="22"/>
        <v>0</v>
      </c>
      <c r="U113" s="26">
        <f t="shared" si="19"/>
        <v>1</v>
      </c>
    </row>
    <row r="114" spans="13:21" s="26" customFormat="1" ht="15.95" hidden="1" customHeight="1" x14ac:dyDescent="0.2">
      <c r="M114" s="26">
        <f t="shared" si="17"/>
        <v>88</v>
      </c>
      <c r="N114" s="44">
        <f t="shared" si="23"/>
        <v>88</v>
      </c>
      <c r="O114" s="26">
        <f t="shared" si="24"/>
        <v>3</v>
      </c>
      <c r="P114" s="45">
        <f t="shared" si="20"/>
        <v>0</v>
      </c>
      <c r="Q114" s="45">
        <f t="shared" si="21"/>
        <v>0</v>
      </c>
      <c r="R114" s="26" t="b">
        <f t="shared" si="25"/>
        <v>1</v>
      </c>
      <c r="S114" s="26">
        <f t="shared" si="18"/>
        <v>0</v>
      </c>
      <c r="T114" s="26">
        <f t="shared" si="22"/>
        <v>0</v>
      </c>
      <c r="U114" s="26">
        <f t="shared" si="19"/>
        <v>1</v>
      </c>
    </row>
    <row r="115" spans="13:21" s="26" customFormat="1" ht="15.95" hidden="1" customHeight="1" x14ac:dyDescent="0.2">
      <c r="M115" s="26">
        <f t="shared" si="17"/>
        <v>89</v>
      </c>
      <c r="N115" s="44">
        <f t="shared" si="23"/>
        <v>89</v>
      </c>
      <c r="O115" s="26">
        <f t="shared" si="24"/>
        <v>4</v>
      </c>
      <c r="P115" s="45">
        <f t="shared" si="20"/>
        <v>0</v>
      </c>
      <c r="Q115" s="45">
        <f t="shared" si="21"/>
        <v>0</v>
      </c>
      <c r="R115" s="26" t="b">
        <f t="shared" si="25"/>
        <v>1</v>
      </c>
      <c r="S115" s="26">
        <f t="shared" si="18"/>
        <v>0</v>
      </c>
      <c r="T115" s="26">
        <f t="shared" si="22"/>
        <v>0</v>
      </c>
      <c r="U115" s="26">
        <f t="shared" si="19"/>
        <v>1</v>
      </c>
    </row>
    <row r="116" spans="13:21" s="26" customFormat="1" ht="15.95" hidden="1" customHeight="1" x14ac:dyDescent="0.2">
      <c r="M116" s="26">
        <f t="shared" si="17"/>
        <v>90</v>
      </c>
      <c r="N116" s="44">
        <f t="shared" si="23"/>
        <v>90</v>
      </c>
      <c r="O116" s="26">
        <f t="shared" si="24"/>
        <v>5</v>
      </c>
      <c r="P116" s="45">
        <f t="shared" si="20"/>
        <v>0</v>
      </c>
      <c r="Q116" s="45">
        <f t="shared" si="21"/>
        <v>0</v>
      </c>
      <c r="R116" s="26" t="b">
        <f t="shared" si="25"/>
        <v>1</v>
      </c>
      <c r="S116" s="26">
        <f t="shared" si="18"/>
        <v>0</v>
      </c>
      <c r="T116" s="26">
        <f t="shared" si="22"/>
        <v>0</v>
      </c>
      <c r="U116" s="26">
        <f t="shared" si="19"/>
        <v>1</v>
      </c>
    </row>
    <row r="117" spans="13:21" s="26" customFormat="1" ht="15.95" hidden="1" customHeight="1" x14ac:dyDescent="0.2">
      <c r="M117" s="26">
        <f t="shared" si="17"/>
        <v>91</v>
      </c>
      <c r="N117" s="44">
        <f t="shared" si="23"/>
        <v>91</v>
      </c>
      <c r="O117" s="26">
        <f t="shared" si="24"/>
        <v>6</v>
      </c>
      <c r="P117" s="45">
        <f t="shared" si="20"/>
        <v>0</v>
      </c>
      <c r="Q117" s="45">
        <f t="shared" si="21"/>
        <v>0</v>
      </c>
      <c r="R117" s="26" t="b">
        <f t="shared" si="25"/>
        <v>1</v>
      </c>
      <c r="S117" s="26">
        <f t="shared" si="18"/>
        <v>0</v>
      </c>
      <c r="T117" s="26">
        <f t="shared" si="22"/>
        <v>0</v>
      </c>
      <c r="U117" s="26">
        <f t="shared" si="19"/>
        <v>1</v>
      </c>
    </row>
    <row r="118" spans="13:21" s="26" customFormat="1" ht="15.95" hidden="1" customHeight="1" x14ac:dyDescent="0.2">
      <c r="M118" s="26">
        <f t="shared" si="17"/>
        <v>92</v>
      </c>
      <c r="N118" s="44">
        <f t="shared" si="23"/>
        <v>92</v>
      </c>
      <c r="O118" s="26">
        <f t="shared" si="24"/>
        <v>7</v>
      </c>
      <c r="P118" s="45">
        <f t="shared" si="20"/>
        <v>0</v>
      </c>
      <c r="Q118" s="45">
        <f t="shared" si="21"/>
        <v>0</v>
      </c>
      <c r="R118" s="26" t="b">
        <f t="shared" si="25"/>
        <v>1</v>
      </c>
      <c r="S118" s="26">
        <f t="shared" si="18"/>
        <v>0</v>
      </c>
      <c r="T118" s="26">
        <f t="shared" si="22"/>
        <v>0</v>
      </c>
      <c r="U118" s="26">
        <f t="shared" si="19"/>
        <v>1</v>
      </c>
    </row>
    <row r="119" spans="13:21" s="26" customFormat="1" ht="15.95" hidden="1" customHeight="1" x14ac:dyDescent="0.2">
      <c r="M119" s="26">
        <f t="shared" si="17"/>
        <v>93</v>
      </c>
      <c r="N119" s="44">
        <f t="shared" si="23"/>
        <v>93</v>
      </c>
      <c r="O119" s="26">
        <f t="shared" si="24"/>
        <v>1</v>
      </c>
      <c r="P119" s="45">
        <f t="shared" si="20"/>
        <v>0</v>
      </c>
      <c r="Q119" s="45">
        <f t="shared" si="21"/>
        <v>0</v>
      </c>
      <c r="R119" s="26" t="b">
        <f t="shared" si="25"/>
        <v>1</v>
      </c>
      <c r="S119" s="26">
        <f t="shared" si="18"/>
        <v>0</v>
      </c>
      <c r="T119" s="26">
        <f t="shared" si="22"/>
        <v>0</v>
      </c>
      <c r="U119" s="26">
        <f t="shared" si="19"/>
        <v>1</v>
      </c>
    </row>
    <row r="120" spans="13:21" s="26" customFormat="1" ht="15.95" hidden="1" customHeight="1" x14ac:dyDescent="0.2">
      <c r="M120" s="26">
        <f t="shared" si="17"/>
        <v>94</v>
      </c>
      <c r="N120" s="44">
        <f t="shared" si="23"/>
        <v>94</v>
      </c>
      <c r="O120" s="26">
        <f t="shared" si="24"/>
        <v>2</v>
      </c>
      <c r="P120" s="45">
        <f t="shared" si="20"/>
        <v>0</v>
      </c>
      <c r="Q120" s="45">
        <f t="shared" si="21"/>
        <v>0</v>
      </c>
      <c r="R120" s="26" t="b">
        <f t="shared" si="25"/>
        <v>1</v>
      </c>
      <c r="S120" s="26">
        <f t="shared" si="18"/>
        <v>0</v>
      </c>
      <c r="T120" s="26">
        <f t="shared" si="22"/>
        <v>0</v>
      </c>
      <c r="U120" s="26">
        <f t="shared" si="19"/>
        <v>1</v>
      </c>
    </row>
    <row r="121" spans="13:21" s="26" customFormat="1" ht="15.95" hidden="1" customHeight="1" x14ac:dyDescent="0.2">
      <c r="M121" s="26">
        <f t="shared" si="17"/>
        <v>95</v>
      </c>
      <c r="N121" s="44">
        <f t="shared" si="23"/>
        <v>95</v>
      </c>
      <c r="O121" s="26">
        <f t="shared" si="24"/>
        <v>3</v>
      </c>
      <c r="P121" s="45">
        <f t="shared" si="20"/>
        <v>0</v>
      </c>
      <c r="Q121" s="45">
        <f t="shared" si="21"/>
        <v>0</v>
      </c>
      <c r="R121" s="26" t="b">
        <f t="shared" si="25"/>
        <v>1</v>
      </c>
      <c r="S121" s="26">
        <f t="shared" si="18"/>
        <v>0</v>
      </c>
      <c r="T121" s="26">
        <f t="shared" si="22"/>
        <v>0</v>
      </c>
      <c r="U121" s="26">
        <f t="shared" si="19"/>
        <v>1</v>
      </c>
    </row>
    <row r="122" spans="13:21" s="26" customFormat="1" ht="15.95" hidden="1" customHeight="1" x14ac:dyDescent="0.2">
      <c r="M122" s="26">
        <f t="shared" si="17"/>
        <v>96</v>
      </c>
      <c r="N122" s="44">
        <f t="shared" si="23"/>
        <v>96</v>
      </c>
      <c r="O122" s="26">
        <f t="shared" si="24"/>
        <v>4</v>
      </c>
      <c r="P122" s="45">
        <f t="shared" si="20"/>
        <v>0</v>
      </c>
      <c r="Q122" s="45">
        <f t="shared" si="21"/>
        <v>0</v>
      </c>
      <c r="R122" s="26" t="b">
        <f t="shared" si="25"/>
        <v>1</v>
      </c>
      <c r="S122" s="26">
        <f t="shared" si="18"/>
        <v>0</v>
      </c>
      <c r="T122" s="26">
        <f t="shared" si="22"/>
        <v>0</v>
      </c>
      <c r="U122" s="26">
        <f t="shared" si="19"/>
        <v>1</v>
      </c>
    </row>
    <row r="123" spans="13:21" s="26" customFormat="1" ht="15.95" hidden="1" customHeight="1" x14ac:dyDescent="0.2">
      <c r="M123" s="26">
        <f t="shared" si="17"/>
        <v>97</v>
      </c>
      <c r="N123" s="44">
        <f t="shared" si="23"/>
        <v>97</v>
      </c>
      <c r="O123" s="26">
        <f t="shared" si="24"/>
        <v>5</v>
      </c>
      <c r="P123" s="45">
        <f t="shared" si="20"/>
        <v>0</v>
      </c>
      <c r="Q123" s="45">
        <f t="shared" si="21"/>
        <v>0</v>
      </c>
      <c r="R123" s="26" t="b">
        <f t="shared" si="25"/>
        <v>1</v>
      </c>
      <c r="S123" s="26">
        <f t="shared" si="18"/>
        <v>0</v>
      </c>
      <c r="T123" s="26">
        <f t="shared" si="22"/>
        <v>0</v>
      </c>
      <c r="U123" s="26">
        <f t="shared" si="19"/>
        <v>1</v>
      </c>
    </row>
    <row r="124" spans="13:21" s="26" customFormat="1" ht="15.95" hidden="1" customHeight="1" x14ac:dyDescent="0.2">
      <c r="M124" s="26">
        <f t="shared" si="17"/>
        <v>98</v>
      </c>
      <c r="N124" s="44">
        <f t="shared" si="23"/>
        <v>98</v>
      </c>
      <c r="O124" s="26">
        <f t="shared" si="24"/>
        <v>6</v>
      </c>
      <c r="P124" s="45">
        <f t="shared" si="20"/>
        <v>0</v>
      </c>
      <c r="Q124" s="45">
        <f t="shared" si="21"/>
        <v>0</v>
      </c>
      <c r="R124" s="26" t="b">
        <f t="shared" si="25"/>
        <v>1</v>
      </c>
      <c r="S124" s="26">
        <f t="shared" si="18"/>
        <v>0</v>
      </c>
      <c r="T124" s="26">
        <f t="shared" si="22"/>
        <v>0</v>
      </c>
      <c r="U124" s="26">
        <f t="shared" si="19"/>
        <v>1</v>
      </c>
    </row>
    <row r="125" spans="13:21" s="26" customFormat="1" ht="15.95" hidden="1" customHeight="1" x14ac:dyDescent="0.2">
      <c r="M125" s="26">
        <f t="shared" si="17"/>
        <v>99</v>
      </c>
      <c r="N125" s="44">
        <f t="shared" si="23"/>
        <v>99</v>
      </c>
      <c r="O125" s="26">
        <f t="shared" si="24"/>
        <v>7</v>
      </c>
      <c r="P125" s="45">
        <f t="shared" si="20"/>
        <v>0</v>
      </c>
      <c r="Q125" s="45">
        <f t="shared" si="21"/>
        <v>0</v>
      </c>
      <c r="R125" s="26" t="b">
        <f t="shared" si="25"/>
        <v>1</v>
      </c>
      <c r="S125" s="26">
        <f t="shared" si="18"/>
        <v>0</v>
      </c>
      <c r="T125" s="26">
        <f t="shared" si="22"/>
        <v>0</v>
      </c>
      <c r="U125" s="26">
        <f t="shared" si="19"/>
        <v>1</v>
      </c>
    </row>
    <row r="126" spans="13:21" s="26" customFormat="1" ht="15.95" hidden="1" customHeight="1" x14ac:dyDescent="0.2">
      <c r="M126" s="26">
        <f t="shared" si="17"/>
        <v>100</v>
      </c>
      <c r="N126" s="44">
        <f t="shared" si="23"/>
        <v>100</v>
      </c>
      <c r="O126" s="26">
        <f t="shared" si="24"/>
        <v>1</v>
      </c>
      <c r="P126" s="45">
        <f t="shared" si="20"/>
        <v>0</v>
      </c>
      <c r="Q126" s="45">
        <f t="shared" si="21"/>
        <v>0</v>
      </c>
      <c r="R126" s="26" t="b">
        <f t="shared" si="25"/>
        <v>1</v>
      </c>
      <c r="S126" s="26">
        <f t="shared" si="18"/>
        <v>0</v>
      </c>
      <c r="T126" s="26">
        <f t="shared" si="22"/>
        <v>0</v>
      </c>
      <c r="U126" s="26">
        <f t="shared" si="19"/>
        <v>1</v>
      </c>
    </row>
    <row r="127" spans="13:21" s="26" customFormat="1" ht="15.95" hidden="1" customHeight="1" x14ac:dyDescent="0.2">
      <c r="M127" s="26">
        <f t="shared" si="17"/>
        <v>101</v>
      </c>
      <c r="N127" s="44">
        <f t="shared" si="23"/>
        <v>101</v>
      </c>
      <c r="O127" s="26">
        <f t="shared" si="24"/>
        <v>2</v>
      </c>
      <c r="P127" s="45">
        <f t="shared" si="20"/>
        <v>0</v>
      </c>
      <c r="Q127" s="45">
        <f t="shared" si="21"/>
        <v>0</v>
      </c>
      <c r="R127" s="26" t="b">
        <f t="shared" si="25"/>
        <v>1</v>
      </c>
      <c r="S127" s="26">
        <f t="shared" si="18"/>
        <v>0</v>
      </c>
      <c r="T127" s="26">
        <f t="shared" si="22"/>
        <v>0</v>
      </c>
      <c r="U127" s="26">
        <f t="shared" si="19"/>
        <v>1</v>
      </c>
    </row>
    <row r="128" spans="13:21" s="26" customFormat="1" ht="15.95" hidden="1" customHeight="1" x14ac:dyDescent="0.2">
      <c r="M128" s="26">
        <f t="shared" si="17"/>
        <v>102</v>
      </c>
      <c r="N128" s="44">
        <f t="shared" si="23"/>
        <v>102</v>
      </c>
      <c r="O128" s="26">
        <f t="shared" si="24"/>
        <v>3</v>
      </c>
      <c r="P128" s="45">
        <f t="shared" si="20"/>
        <v>0</v>
      </c>
      <c r="Q128" s="45">
        <f t="shared" si="21"/>
        <v>0</v>
      </c>
      <c r="R128" s="26" t="b">
        <f t="shared" si="25"/>
        <v>1</v>
      </c>
      <c r="S128" s="26">
        <f t="shared" si="18"/>
        <v>0</v>
      </c>
      <c r="T128" s="26">
        <f t="shared" si="22"/>
        <v>0</v>
      </c>
      <c r="U128" s="26">
        <f t="shared" si="19"/>
        <v>1</v>
      </c>
    </row>
    <row r="129" spans="13:21" s="26" customFormat="1" ht="15.95" hidden="1" customHeight="1" x14ac:dyDescent="0.2">
      <c r="M129" s="26">
        <f t="shared" si="17"/>
        <v>103</v>
      </c>
      <c r="N129" s="44">
        <f t="shared" si="23"/>
        <v>103</v>
      </c>
      <c r="O129" s="26">
        <f t="shared" si="24"/>
        <v>4</v>
      </c>
      <c r="P129" s="45">
        <f t="shared" si="20"/>
        <v>0</v>
      </c>
      <c r="Q129" s="45">
        <f t="shared" si="21"/>
        <v>0</v>
      </c>
      <c r="R129" s="26" t="b">
        <f t="shared" si="25"/>
        <v>1</v>
      </c>
      <c r="S129" s="26">
        <f t="shared" si="18"/>
        <v>0</v>
      </c>
      <c r="T129" s="26">
        <f t="shared" si="22"/>
        <v>0</v>
      </c>
      <c r="U129" s="26">
        <f t="shared" si="19"/>
        <v>1</v>
      </c>
    </row>
    <row r="130" spans="13:21" s="26" customFormat="1" ht="15.95" hidden="1" customHeight="1" x14ac:dyDescent="0.2">
      <c r="M130" s="26">
        <f t="shared" si="17"/>
        <v>104</v>
      </c>
      <c r="N130" s="44">
        <f t="shared" si="23"/>
        <v>104</v>
      </c>
      <c r="O130" s="26">
        <f t="shared" si="24"/>
        <v>5</v>
      </c>
      <c r="P130" s="45">
        <f t="shared" si="20"/>
        <v>0</v>
      </c>
      <c r="Q130" s="45">
        <f t="shared" si="21"/>
        <v>0</v>
      </c>
      <c r="R130" s="26" t="b">
        <f t="shared" si="25"/>
        <v>1</v>
      </c>
      <c r="S130" s="26">
        <f t="shared" si="18"/>
        <v>0</v>
      </c>
      <c r="T130" s="26">
        <f t="shared" si="22"/>
        <v>0</v>
      </c>
      <c r="U130" s="26">
        <f t="shared" si="19"/>
        <v>1</v>
      </c>
    </row>
    <row r="131" spans="13:21" s="26" customFormat="1" ht="15.95" hidden="1" customHeight="1" x14ac:dyDescent="0.2">
      <c r="M131" s="26">
        <f t="shared" si="17"/>
        <v>105</v>
      </c>
      <c r="N131" s="44">
        <f t="shared" si="23"/>
        <v>105</v>
      </c>
      <c r="O131" s="26">
        <f t="shared" si="24"/>
        <v>6</v>
      </c>
      <c r="P131" s="45">
        <f t="shared" si="20"/>
        <v>0</v>
      </c>
      <c r="Q131" s="45">
        <f t="shared" si="21"/>
        <v>0</v>
      </c>
      <c r="R131" s="26" t="b">
        <f t="shared" si="25"/>
        <v>1</v>
      </c>
      <c r="S131" s="26">
        <f t="shared" si="18"/>
        <v>0</v>
      </c>
      <c r="T131" s="26">
        <f t="shared" si="22"/>
        <v>0</v>
      </c>
      <c r="U131" s="26">
        <f t="shared" si="19"/>
        <v>1</v>
      </c>
    </row>
    <row r="132" spans="13:21" s="26" customFormat="1" ht="15.95" hidden="1" customHeight="1" x14ac:dyDescent="0.2">
      <c r="M132" s="26">
        <f t="shared" si="17"/>
        <v>106</v>
      </c>
      <c r="N132" s="44">
        <f t="shared" si="23"/>
        <v>106</v>
      </c>
      <c r="O132" s="26">
        <f t="shared" si="24"/>
        <v>7</v>
      </c>
      <c r="P132" s="45">
        <f t="shared" si="20"/>
        <v>0</v>
      </c>
      <c r="Q132" s="45">
        <f t="shared" si="21"/>
        <v>0</v>
      </c>
      <c r="R132" s="26" t="b">
        <f t="shared" si="25"/>
        <v>1</v>
      </c>
      <c r="S132" s="26">
        <f t="shared" si="18"/>
        <v>0</v>
      </c>
      <c r="T132" s="26">
        <f t="shared" si="22"/>
        <v>0</v>
      </c>
      <c r="U132" s="26">
        <f t="shared" si="19"/>
        <v>1</v>
      </c>
    </row>
    <row r="133" spans="13:21" s="26" customFormat="1" ht="15.95" hidden="1" customHeight="1" x14ac:dyDescent="0.2">
      <c r="M133" s="26">
        <f t="shared" si="17"/>
        <v>107</v>
      </c>
      <c r="N133" s="44">
        <f t="shared" si="23"/>
        <v>107</v>
      </c>
      <c r="O133" s="26">
        <f t="shared" si="24"/>
        <v>1</v>
      </c>
      <c r="P133" s="45">
        <f t="shared" si="20"/>
        <v>0</v>
      </c>
      <c r="Q133" s="45">
        <f t="shared" si="21"/>
        <v>0</v>
      </c>
      <c r="R133" s="26" t="b">
        <f t="shared" si="25"/>
        <v>1</v>
      </c>
      <c r="S133" s="26">
        <f t="shared" si="18"/>
        <v>0</v>
      </c>
      <c r="T133" s="26">
        <f t="shared" si="22"/>
        <v>0</v>
      </c>
      <c r="U133" s="26">
        <f t="shared" si="19"/>
        <v>1</v>
      </c>
    </row>
    <row r="134" spans="13:21" s="26" customFormat="1" ht="15.95" hidden="1" customHeight="1" x14ac:dyDescent="0.2">
      <c r="M134" s="26">
        <f t="shared" si="17"/>
        <v>108</v>
      </c>
      <c r="N134" s="44">
        <f t="shared" si="23"/>
        <v>108</v>
      </c>
      <c r="O134" s="26">
        <f t="shared" si="24"/>
        <v>2</v>
      </c>
      <c r="P134" s="45">
        <f t="shared" si="20"/>
        <v>0</v>
      </c>
      <c r="Q134" s="45">
        <f t="shared" si="21"/>
        <v>0</v>
      </c>
      <c r="R134" s="26" t="b">
        <f t="shared" si="25"/>
        <v>1</v>
      </c>
      <c r="S134" s="26">
        <f t="shared" si="18"/>
        <v>0</v>
      </c>
      <c r="T134" s="26">
        <f t="shared" si="22"/>
        <v>0</v>
      </c>
      <c r="U134" s="26">
        <f t="shared" si="19"/>
        <v>1</v>
      </c>
    </row>
    <row r="135" spans="13:21" s="26" customFormat="1" ht="15.95" hidden="1" customHeight="1" x14ac:dyDescent="0.2">
      <c r="M135" s="26">
        <f t="shared" si="17"/>
        <v>109</v>
      </c>
      <c r="N135" s="44">
        <f t="shared" si="23"/>
        <v>109</v>
      </c>
      <c r="O135" s="26">
        <f t="shared" si="24"/>
        <v>3</v>
      </c>
      <c r="P135" s="45">
        <f t="shared" si="20"/>
        <v>0</v>
      </c>
      <c r="Q135" s="45">
        <f t="shared" si="21"/>
        <v>0</v>
      </c>
      <c r="R135" s="26" t="b">
        <f t="shared" si="25"/>
        <v>1</v>
      </c>
      <c r="S135" s="26">
        <f t="shared" si="18"/>
        <v>0</v>
      </c>
      <c r="T135" s="26">
        <f t="shared" si="22"/>
        <v>0</v>
      </c>
      <c r="U135" s="26">
        <f t="shared" si="19"/>
        <v>1</v>
      </c>
    </row>
    <row r="136" spans="13:21" s="26" customFormat="1" ht="15.95" hidden="1" customHeight="1" x14ac:dyDescent="0.2">
      <c r="M136" s="26">
        <f t="shared" si="17"/>
        <v>110</v>
      </c>
      <c r="N136" s="44">
        <f t="shared" si="23"/>
        <v>110</v>
      </c>
      <c r="O136" s="26">
        <f t="shared" si="24"/>
        <v>4</v>
      </c>
      <c r="P136" s="45">
        <f t="shared" si="20"/>
        <v>0</v>
      </c>
      <c r="Q136" s="45">
        <f t="shared" si="21"/>
        <v>0</v>
      </c>
      <c r="R136" s="26" t="b">
        <f t="shared" si="25"/>
        <v>1</v>
      </c>
      <c r="S136" s="26">
        <f t="shared" si="18"/>
        <v>0</v>
      </c>
      <c r="T136" s="26">
        <f t="shared" si="22"/>
        <v>0</v>
      </c>
      <c r="U136" s="26">
        <f t="shared" si="19"/>
        <v>1</v>
      </c>
    </row>
    <row r="137" spans="13:21" s="26" customFormat="1" ht="15.95" hidden="1" customHeight="1" x14ac:dyDescent="0.2">
      <c r="M137" s="26">
        <f t="shared" si="17"/>
        <v>111</v>
      </c>
      <c r="N137" s="44">
        <f t="shared" si="23"/>
        <v>111</v>
      </c>
      <c r="O137" s="26">
        <f t="shared" si="24"/>
        <v>5</v>
      </c>
      <c r="P137" s="45">
        <f t="shared" si="20"/>
        <v>0</v>
      </c>
      <c r="Q137" s="45">
        <f t="shared" si="21"/>
        <v>0</v>
      </c>
      <c r="R137" s="26" t="b">
        <f t="shared" si="25"/>
        <v>1</v>
      </c>
      <c r="S137" s="26">
        <f t="shared" si="18"/>
        <v>0</v>
      </c>
      <c r="T137" s="26">
        <f t="shared" si="22"/>
        <v>0</v>
      </c>
      <c r="U137" s="26">
        <f t="shared" si="19"/>
        <v>1</v>
      </c>
    </row>
    <row r="138" spans="13:21" s="26" customFormat="1" ht="15.95" hidden="1" customHeight="1" x14ac:dyDescent="0.2">
      <c r="M138" s="26">
        <f t="shared" si="17"/>
        <v>112</v>
      </c>
      <c r="N138" s="44">
        <f t="shared" si="23"/>
        <v>112</v>
      </c>
      <c r="O138" s="26">
        <f t="shared" si="24"/>
        <v>6</v>
      </c>
      <c r="P138" s="45">
        <f t="shared" si="20"/>
        <v>0</v>
      </c>
      <c r="Q138" s="45">
        <f t="shared" si="21"/>
        <v>0</v>
      </c>
      <c r="R138" s="26" t="b">
        <f t="shared" si="25"/>
        <v>1</v>
      </c>
      <c r="S138" s="26">
        <f t="shared" si="18"/>
        <v>0</v>
      </c>
      <c r="T138" s="26">
        <f t="shared" si="22"/>
        <v>0</v>
      </c>
      <c r="U138" s="26">
        <f t="shared" si="19"/>
        <v>1</v>
      </c>
    </row>
    <row r="139" spans="13:21" s="26" customFormat="1" ht="15.95" hidden="1" customHeight="1" x14ac:dyDescent="0.2">
      <c r="M139" s="26">
        <f t="shared" si="17"/>
        <v>113</v>
      </c>
      <c r="N139" s="44">
        <f t="shared" si="23"/>
        <v>113</v>
      </c>
      <c r="O139" s="26">
        <f t="shared" si="24"/>
        <v>7</v>
      </c>
      <c r="P139" s="45">
        <f t="shared" si="20"/>
        <v>0</v>
      </c>
      <c r="Q139" s="45">
        <f t="shared" si="21"/>
        <v>0</v>
      </c>
      <c r="R139" s="26" t="b">
        <f t="shared" si="25"/>
        <v>1</v>
      </c>
      <c r="S139" s="26">
        <f t="shared" si="18"/>
        <v>0</v>
      </c>
      <c r="T139" s="26">
        <f t="shared" si="22"/>
        <v>0</v>
      </c>
      <c r="U139" s="26">
        <f t="shared" si="19"/>
        <v>1</v>
      </c>
    </row>
    <row r="140" spans="13:21" s="26" customFormat="1" ht="15.95" hidden="1" customHeight="1" x14ac:dyDescent="0.2">
      <c r="M140" s="26">
        <f t="shared" si="17"/>
        <v>114</v>
      </c>
      <c r="N140" s="44">
        <f t="shared" si="23"/>
        <v>114</v>
      </c>
      <c r="O140" s="26">
        <f t="shared" si="24"/>
        <v>1</v>
      </c>
      <c r="P140" s="45">
        <f t="shared" si="20"/>
        <v>0</v>
      </c>
      <c r="Q140" s="45">
        <f t="shared" si="21"/>
        <v>0</v>
      </c>
      <c r="R140" s="26" t="b">
        <f t="shared" si="25"/>
        <v>1</v>
      </c>
      <c r="S140" s="26">
        <f t="shared" si="18"/>
        <v>0</v>
      </c>
      <c r="T140" s="26">
        <f t="shared" si="22"/>
        <v>0</v>
      </c>
      <c r="U140" s="26">
        <f t="shared" si="19"/>
        <v>1</v>
      </c>
    </row>
    <row r="141" spans="13:21" s="26" customFormat="1" ht="15.95" hidden="1" customHeight="1" x14ac:dyDescent="0.2">
      <c r="M141" s="26">
        <f t="shared" si="17"/>
        <v>115</v>
      </c>
      <c r="N141" s="44">
        <f t="shared" si="23"/>
        <v>115</v>
      </c>
      <c r="O141" s="26">
        <f t="shared" si="24"/>
        <v>2</v>
      </c>
      <c r="P141" s="45">
        <f t="shared" si="20"/>
        <v>0</v>
      </c>
      <c r="Q141" s="45">
        <f t="shared" si="21"/>
        <v>0</v>
      </c>
      <c r="R141" s="26" t="b">
        <f t="shared" si="25"/>
        <v>1</v>
      </c>
      <c r="S141" s="26">
        <f t="shared" si="18"/>
        <v>0</v>
      </c>
      <c r="T141" s="26">
        <f t="shared" si="22"/>
        <v>0</v>
      </c>
      <c r="U141" s="26">
        <f t="shared" si="19"/>
        <v>1</v>
      </c>
    </row>
    <row r="142" spans="13:21" s="26" customFormat="1" ht="15.95" hidden="1" customHeight="1" x14ac:dyDescent="0.2">
      <c r="M142" s="26">
        <f t="shared" si="17"/>
        <v>116</v>
      </c>
      <c r="N142" s="44">
        <f t="shared" si="23"/>
        <v>116</v>
      </c>
      <c r="O142" s="26">
        <f t="shared" si="24"/>
        <v>3</v>
      </c>
      <c r="P142" s="45">
        <f t="shared" si="20"/>
        <v>0</v>
      </c>
      <c r="Q142" s="45">
        <f t="shared" si="21"/>
        <v>0</v>
      </c>
      <c r="R142" s="26" t="b">
        <f t="shared" si="25"/>
        <v>1</v>
      </c>
      <c r="S142" s="26">
        <f t="shared" si="18"/>
        <v>0</v>
      </c>
      <c r="T142" s="26">
        <f t="shared" si="22"/>
        <v>0</v>
      </c>
      <c r="U142" s="26">
        <f t="shared" si="19"/>
        <v>1</v>
      </c>
    </row>
    <row r="143" spans="13:21" s="26" customFormat="1" ht="15.95" hidden="1" customHeight="1" x14ac:dyDescent="0.2">
      <c r="M143" s="26">
        <f t="shared" si="17"/>
        <v>117</v>
      </c>
      <c r="N143" s="44">
        <f t="shared" si="23"/>
        <v>117</v>
      </c>
      <c r="O143" s="26">
        <f t="shared" si="24"/>
        <v>4</v>
      </c>
      <c r="P143" s="45">
        <f t="shared" si="20"/>
        <v>0</v>
      </c>
      <c r="Q143" s="45">
        <f t="shared" si="21"/>
        <v>0</v>
      </c>
      <c r="R143" s="26" t="b">
        <f t="shared" si="25"/>
        <v>1</v>
      </c>
      <c r="S143" s="26">
        <f t="shared" si="18"/>
        <v>0</v>
      </c>
      <c r="T143" s="26">
        <f t="shared" si="22"/>
        <v>0</v>
      </c>
      <c r="U143" s="26">
        <f t="shared" si="19"/>
        <v>1</v>
      </c>
    </row>
    <row r="144" spans="13:21" s="26" customFormat="1" ht="15.95" hidden="1" customHeight="1" x14ac:dyDescent="0.2">
      <c r="M144" s="26">
        <f t="shared" si="17"/>
        <v>118</v>
      </c>
      <c r="N144" s="44">
        <f t="shared" si="23"/>
        <v>118</v>
      </c>
      <c r="O144" s="26">
        <f t="shared" si="24"/>
        <v>5</v>
      </c>
      <c r="P144" s="45">
        <f t="shared" si="20"/>
        <v>0</v>
      </c>
      <c r="Q144" s="45">
        <f t="shared" si="21"/>
        <v>0</v>
      </c>
      <c r="R144" s="26" t="b">
        <f t="shared" si="25"/>
        <v>1</v>
      </c>
      <c r="S144" s="26">
        <f t="shared" si="18"/>
        <v>0</v>
      </c>
      <c r="T144" s="26">
        <f t="shared" si="22"/>
        <v>0</v>
      </c>
      <c r="U144" s="26">
        <f t="shared" si="19"/>
        <v>1</v>
      </c>
    </row>
    <row r="145" spans="13:21" s="26" customFormat="1" ht="15.95" hidden="1" customHeight="1" x14ac:dyDescent="0.2">
      <c r="M145" s="26">
        <f t="shared" si="17"/>
        <v>119</v>
      </c>
      <c r="N145" s="44">
        <f t="shared" si="23"/>
        <v>119</v>
      </c>
      <c r="O145" s="26">
        <f t="shared" si="24"/>
        <v>6</v>
      </c>
      <c r="P145" s="45">
        <f t="shared" si="20"/>
        <v>0</v>
      </c>
      <c r="Q145" s="45">
        <f t="shared" si="21"/>
        <v>0</v>
      </c>
      <c r="R145" s="26" t="b">
        <f t="shared" si="25"/>
        <v>1</v>
      </c>
      <c r="S145" s="26">
        <f t="shared" si="18"/>
        <v>0</v>
      </c>
      <c r="T145" s="26">
        <f t="shared" si="22"/>
        <v>0</v>
      </c>
      <c r="U145" s="26">
        <f t="shared" si="19"/>
        <v>1</v>
      </c>
    </row>
    <row r="146" spans="13:21" s="26" customFormat="1" ht="15.95" hidden="1" customHeight="1" x14ac:dyDescent="0.2">
      <c r="M146" s="26">
        <f t="shared" si="17"/>
        <v>120</v>
      </c>
      <c r="N146" s="44">
        <f t="shared" si="23"/>
        <v>120</v>
      </c>
      <c r="O146" s="26">
        <f t="shared" si="24"/>
        <v>7</v>
      </c>
      <c r="P146" s="45">
        <f t="shared" si="20"/>
        <v>0</v>
      </c>
      <c r="Q146" s="45">
        <f t="shared" si="21"/>
        <v>0</v>
      </c>
      <c r="R146" s="26" t="b">
        <f t="shared" si="25"/>
        <v>1</v>
      </c>
      <c r="S146" s="26">
        <f t="shared" si="18"/>
        <v>0</v>
      </c>
      <c r="T146" s="26">
        <f t="shared" si="22"/>
        <v>0</v>
      </c>
      <c r="U146" s="26">
        <f t="shared" si="19"/>
        <v>1</v>
      </c>
    </row>
    <row r="147" spans="13:21" s="26" customFormat="1" ht="15.95" hidden="1" customHeight="1" x14ac:dyDescent="0.2">
      <c r="M147" s="26">
        <f t="shared" si="17"/>
        <v>121</v>
      </c>
      <c r="N147" s="44">
        <f t="shared" si="23"/>
        <v>121</v>
      </c>
      <c r="O147" s="26">
        <f t="shared" si="24"/>
        <v>1</v>
      </c>
      <c r="P147" s="45">
        <f t="shared" si="20"/>
        <v>0</v>
      </c>
      <c r="Q147" s="45">
        <f t="shared" si="21"/>
        <v>0</v>
      </c>
      <c r="R147" s="26" t="b">
        <f t="shared" si="25"/>
        <v>1</v>
      </c>
      <c r="S147" s="26">
        <f t="shared" si="18"/>
        <v>0</v>
      </c>
      <c r="T147" s="26">
        <f t="shared" si="22"/>
        <v>0</v>
      </c>
      <c r="U147" s="26">
        <f t="shared" si="19"/>
        <v>1</v>
      </c>
    </row>
    <row r="148" spans="13:21" s="26" customFormat="1" ht="15.95" hidden="1" customHeight="1" x14ac:dyDescent="0.2">
      <c r="M148" s="26">
        <f t="shared" si="17"/>
        <v>122</v>
      </c>
      <c r="N148" s="44">
        <f t="shared" si="23"/>
        <v>122</v>
      </c>
      <c r="O148" s="26">
        <f t="shared" si="24"/>
        <v>2</v>
      </c>
      <c r="P148" s="45">
        <f t="shared" si="20"/>
        <v>0</v>
      </c>
      <c r="Q148" s="45">
        <f t="shared" si="21"/>
        <v>0</v>
      </c>
      <c r="R148" s="26" t="b">
        <f t="shared" si="25"/>
        <v>1</v>
      </c>
      <c r="S148" s="26">
        <f t="shared" si="18"/>
        <v>0</v>
      </c>
      <c r="T148" s="26">
        <f t="shared" si="22"/>
        <v>0</v>
      </c>
      <c r="U148" s="26">
        <f t="shared" si="19"/>
        <v>1</v>
      </c>
    </row>
    <row r="149" spans="13:21" s="26" customFormat="1" ht="15.95" hidden="1" customHeight="1" x14ac:dyDescent="0.2">
      <c r="M149" s="26">
        <f t="shared" si="17"/>
        <v>123</v>
      </c>
      <c r="N149" s="44">
        <f t="shared" si="23"/>
        <v>123</v>
      </c>
      <c r="O149" s="26">
        <f t="shared" si="24"/>
        <v>3</v>
      </c>
      <c r="P149" s="45">
        <f t="shared" si="20"/>
        <v>0</v>
      </c>
      <c r="Q149" s="45">
        <f t="shared" si="21"/>
        <v>0</v>
      </c>
      <c r="R149" s="26" t="b">
        <f t="shared" si="25"/>
        <v>1</v>
      </c>
      <c r="S149" s="26">
        <f t="shared" si="18"/>
        <v>0</v>
      </c>
      <c r="T149" s="26">
        <f t="shared" si="22"/>
        <v>0</v>
      </c>
      <c r="U149" s="26">
        <f t="shared" si="19"/>
        <v>1</v>
      </c>
    </row>
    <row r="150" spans="13:21" s="26" customFormat="1" ht="15.95" hidden="1" customHeight="1" x14ac:dyDescent="0.2">
      <c r="M150" s="26">
        <f t="shared" si="17"/>
        <v>124</v>
      </c>
      <c r="N150" s="44">
        <f t="shared" si="23"/>
        <v>124</v>
      </c>
      <c r="O150" s="26">
        <f t="shared" si="24"/>
        <v>4</v>
      </c>
      <c r="P150" s="45">
        <f t="shared" si="20"/>
        <v>0</v>
      </c>
      <c r="Q150" s="45">
        <f t="shared" si="21"/>
        <v>0</v>
      </c>
      <c r="R150" s="26" t="b">
        <f t="shared" si="25"/>
        <v>1</v>
      </c>
      <c r="S150" s="26">
        <f t="shared" si="18"/>
        <v>0</v>
      </c>
      <c r="T150" s="26">
        <f t="shared" si="22"/>
        <v>0</v>
      </c>
      <c r="U150" s="26">
        <f t="shared" si="19"/>
        <v>1</v>
      </c>
    </row>
    <row r="151" spans="13:21" s="26" customFormat="1" ht="15.95" hidden="1" customHeight="1" x14ac:dyDescent="0.2">
      <c r="M151" s="26">
        <f t="shared" si="17"/>
        <v>125</v>
      </c>
      <c r="N151" s="44">
        <f t="shared" si="23"/>
        <v>125</v>
      </c>
      <c r="O151" s="26">
        <f t="shared" si="24"/>
        <v>5</v>
      </c>
      <c r="P151" s="45">
        <f t="shared" si="20"/>
        <v>0</v>
      </c>
      <c r="Q151" s="45">
        <f t="shared" si="21"/>
        <v>0</v>
      </c>
      <c r="R151" s="26" t="b">
        <f t="shared" si="25"/>
        <v>1</v>
      </c>
      <c r="S151" s="26">
        <f t="shared" si="18"/>
        <v>0</v>
      </c>
      <c r="T151" s="26">
        <f t="shared" si="22"/>
        <v>0</v>
      </c>
      <c r="U151" s="26">
        <f t="shared" si="19"/>
        <v>1</v>
      </c>
    </row>
    <row r="152" spans="13:21" s="26" customFormat="1" ht="15.95" hidden="1" customHeight="1" x14ac:dyDescent="0.2">
      <c r="M152" s="26">
        <f t="shared" si="17"/>
        <v>126</v>
      </c>
      <c r="N152" s="44">
        <f t="shared" si="23"/>
        <v>126</v>
      </c>
      <c r="O152" s="26">
        <f t="shared" si="24"/>
        <v>6</v>
      </c>
      <c r="P152" s="45">
        <f t="shared" si="20"/>
        <v>0</v>
      </c>
      <c r="Q152" s="45">
        <f t="shared" si="21"/>
        <v>0</v>
      </c>
      <c r="R152" s="26" t="b">
        <f t="shared" si="25"/>
        <v>1</v>
      </c>
      <c r="S152" s="26">
        <f t="shared" si="18"/>
        <v>0</v>
      </c>
      <c r="T152" s="26">
        <f t="shared" si="22"/>
        <v>0</v>
      </c>
      <c r="U152" s="26">
        <f t="shared" si="19"/>
        <v>1</v>
      </c>
    </row>
    <row r="153" spans="13:21" s="26" customFormat="1" ht="15.95" hidden="1" customHeight="1" x14ac:dyDescent="0.2">
      <c r="M153" s="26">
        <f t="shared" si="17"/>
        <v>127</v>
      </c>
      <c r="N153" s="44">
        <f t="shared" si="23"/>
        <v>127</v>
      </c>
      <c r="O153" s="26">
        <f t="shared" si="24"/>
        <v>7</v>
      </c>
      <c r="P153" s="45">
        <f t="shared" si="20"/>
        <v>0</v>
      </c>
      <c r="Q153" s="45">
        <f t="shared" si="21"/>
        <v>0</v>
      </c>
      <c r="R153" s="26" t="b">
        <f t="shared" si="25"/>
        <v>1</v>
      </c>
      <c r="S153" s="26">
        <f t="shared" si="18"/>
        <v>0</v>
      </c>
      <c r="T153" s="26">
        <f t="shared" si="22"/>
        <v>0</v>
      </c>
      <c r="U153" s="26">
        <f t="shared" si="19"/>
        <v>1</v>
      </c>
    </row>
    <row r="154" spans="13:21" s="26" customFormat="1" ht="15.95" hidden="1" customHeight="1" x14ac:dyDescent="0.2">
      <c r="M154" s="26">
        <f t="shared" ref="M154:M217" si="26">IF(N154&gt;$G$12,M153+IF(NOT(R154),0,1),M153)</f>
        <v>128</v>
      </c>
      <c r="N154" s="44">
        <f t="shared" si="23"/>
        <v>128</v>
      </c>
      <c r="O154" s="26">
        <f t="shared" si="24"/>
        <v>1</v>
      </c>
      <c r="P154" s="45">
        <f t="shared" si="20"/>
        <v>0</v>
      </c>
      <c r="Q154" s="45">
        <f t="shared" si="21"/>
        <v>0</v>
      </c>
      <c r="R154" s="26" t="b">
        <f t="shared" si="25"/>
        <v>1</v>
      </c>
      <c r="S154" s="26">
        <f t="shared" ref="S154:S217" si="27">IF(OR(O154=6,O154=7),0,IF(NOT(R154),VLOOKUP(O154,$T$3:$U$7,2,FALSE),0))</f>
        <v>0</v>
      </c>
      <c r="T154" s="26">
        <f t="shared" si="22"/>
        <v>0</v>
      </c>
      <c r="U154" s="26">
        <f t="shared" ref="U154:U217" si="28">IF(N154&lt;=$G$12,U153+T154,U153)</f>
        <v>1</v>
      </c>
    </row>
    <row r="155" spans="13:21" s="26" customFormat="1" ht="15.95" hidden="1" customHeight="1" x14ac:dyDescent="0.2">
      <c r="M155" s="26">
        <f t="shared" si="26"/>
        <v>129</v>
      </c>
      <c r="N155" s="44">
        <f t="shared" si="23"/>
        <v>129</v>
      </c>
      <c r="O155" s="26">
        <f t="shared" si="24"/>
        <v>2</v>
      </c>
      <c r="P155" s="45">
        <f t="shared" ref="P155:P191" si="29">VLOOKUP(N155,$P$14:$P$25,1)</f>
        <v>0</v>
      </c>
      <c r="Q155" s="45">
        <f t="shared" ref="Q155:Q191" si="30">VLOOKUP(N155,$P$14:$Q$25,2)</f>
        <v>0</v>
      </c>
      <c r="R155" s="26" t="b">
        <f t="shared" si="25"/>
        <v>1</v>
      </c>
      <c r="S155" s="26">
        <f t="shared" si="27"/>
        <v>0</v>
      </c>
      <c r="T155" s="26">
        <f t="shared" ref="T155:T191" si="31">IF(NOT(R155),1,0)</f>
        <v>0</v>
      </c>
      <c r="U155" s="26">
        <f t="shared" si="28"/>
        <v>1</v>
      </c>
    </row>
    <row r="156" spans="13:21" s="26" customFormat="1" ht="15.95" hidden="1" customHeight="1" x14ac:dyDescent="0.2">
      <c r="M156" s="26">
        <f t="shared" si="26"/>
        <v>130</v>
      </c>
      <c r="N156" s="44">
        <f t="shared" ref="N156:N219" si="32">N155+1</f>
        <v>130</v>
      </c>
      <c r="O156" s="26">
        <f t="shared" si="24"/>
        <v>3</v>
      </c>
      <c r="P156" s="45">
        <f t="shared" si="29"/>
        <v>0</v>
      </c>
      <c r="Q156" s="45">
        <f t="shared" si="30"/>
        <v>0</v>
      </c>
      <c r="R156" s="26" t="b">
        <f t="shared" si="25"/>
        <v>1</v>
      </c>
      <c r="S156" s="26">
        <f t="shared" si="27"/>
        <v>0</v>
      </c>
      <c r="T156" s="26">
        <f t="shared" si="31"/>
        <v>0</v>
      </c>
      <c r="U156" s="26">
        <f t="shared" si="28"/>
        <v>1</v>
      </c>
    </row>
    <row r="157" spans="13:21" s="26" customFormat="1" ht="15.95" hidden="1" customHeight="1" x14ac:dyDescent="0.2">
      <c r="M157" s="26">
        <f t="shared" si="26"/>
        <v>131</v>
      </c>
      <c r="N157" s="44">
        <f t="shared" si="32"/>
        <v>131</v>
      </c>
      <c r="O157" s="26">
        <f t="shared" si="24"/>
        <v>4</v>
      </c>
      <c r="P157" s="45">
        <f t="shared" si="29"/>
        <v>0</v>
      </c>
      <c r="Q157" s="45">
        <f t="shared" si="30"/>
        <v>0</v>
      </c>
      <c r="R157" s="26" t="b">
        <f t="shared" si="25"/>
        <v>1</v>
      </c>
      <c r="S157" s="26">
        <f t="shared" si="27"/>
        <v>0</v>
      </c>
      <c r="T157" s="26">
        <f t="shared" si="31"/>
        <v>0</v>
      </c>
      <c r="U157" s="26">
        <f t="shared" si="28"/>
        <v>1</v>
      </c>
    </row>
    <row r="158" spans="13:21" s="26" customFormat="1" ht="15.95" hidden="1" customHeight="1" x14ac:dyDescent="0.2">
      <c r="M158" s="26">
        <f t="shared" si="26"/>
        <v>132</v>
      </c>
      <c r="N158" s="44">
        <f t="shared" si="32"/>
        <v>132</v>
      </c>
      <c r="O158" s="26">
        <f t="shared" si="24"/>
        <v>5</v>
      </c>
      <c r="P158" s="45">
        <f t="shared" si="29"/>
        <v>0</v>
      </c>
      <c r="Q158" s="45">
        <f t="shared" si="30"/>
        <v>0</v>
      </c>
      <c r="R158" s="26" t="b">
        <f t="shared" si="25"/>
        <v>1</v>
      </c>
      <c r="S158" s="26">
        <f t="shared" si="27"/>
        <v>0</v>
      </c>
      <c r="T158" s="26">
        <f t="shared" si="31"/>
        <v>0</v>
      </c>
      <c r="U158" s="26">
        <f t="shared" si="28"/>
        <v>1</v>
      </c>
    </row>
    <row r="159" spans="13:21" s="26" customFormat="1" ht="15.95" hidden="1" customHeight="1" x14ac:dyDescent="0.2">
      <c r="M159" s="26">
        <f t="shared" si="26"/>
        <v>133</v>
      </c>
      <c r="N159" s="44">
        <f t="shared" si="32"/>
        <v>133</v>
      </c>
      <c r="O159" s="26">
        <f t="shared" si="24"/>
        <v>6</v>
      </c>
      <c r="P159" s="45">
        <f t="shared" si="29"/>
        <v>0</v>
      </c>
      <c r="Q159" s="45">
        <f t="shared" si="30"/>
        <v>0</v>
      </c>
      <c r="R159" s="26" t="b">
        <f t="shared" si="25"/>
        <v>1</v>
      </c>
      <c r="S159" s="26">
        <f t="shared" si="27"/>
        <v>0</v>
      </c>
      <c r="T159" s="26">
        <f t="shared" si="31"/>
        <v>0</v>
      </c>
      <c r="U159" s="26">
        <f t="shared" si="28"/>
        <v>1</v>
      </c>
    </row>
    <row r="160" spans="13:21" s="26" customFormat="1" ht="15.95" hidden="1" customHeight="1" x14ac:dyDescent="0.2">
      <c r="M160" s="26">
        <f t="shared" si="26"/>
        <v>134</v>
      </c>
      <c r="N160" s="44">
        <f t="shared" si="32"/>
        <v>134</v>
      </c>
      <c r="O160" s="26">
        <f t="shared" si="24"/>
        <v>7</v>
      </c>
      <c r="P160" s="45">
        <f t="shared" si="29"/>
        <v>0</v>
      </c>
      <c r="Q160" s="45">
        <f t="shared" si="30"/>
        <v>0</v>
      </c>
      <c r="R160" s="26" t="b">
        <f t="shared" si="25"/>
        <v>1</v>
      </c>
      <c r="S160" s="26">
        <f t="shared" si="27"/>
        <v>0</v>
      </c>
      <c r="T160" s="26">
        <f t="shared" si="31"/>
        <v>0</v>
      </c>
      <c r="U160" s="26">
        <f t="shared" si="28"/>
        <v>1</v>
      </c>
    </row>
    <row r="161" spans="13:21" s="26" customFormat="1" ht="15.95" hidden="1" customHeight="1" x14ac:dyDescent="0.2">
      <c r="M161" s="26">
        <f t="shared" si="26"/>
        <v>135</v>
      </c>
      <c r="N161" s="44">
        <f t="shared" si="32"/>
        <v>135</v>
      </c>
      <c r="O161" s="26">
        <f t="shared" si="24"/>
        <v>1</v>
      </c>
      <c r="P161" s="45">
        <f t="shared" si="29"/>
        <v>0</v>
      </c>
      <c r="Q161" s="45">
        <f t="shared" si="30"/>
        <v>0</v>
      </c>
      <c r="R161" s="26" t="b">
        <f t="shared" si="25"/>
        <v>1</v>
      </c>
      <c r="S161" s="26">
        <f t="shared" si="27"/>
        <v>0</v>
      </c>
      <c r="T161" s="26">
        <f t="shared" si="31"/>
        <v>0</v>
      </c>
      <c r="U161" s="26">
        <f t="shared" si="28"/>
        <v>1</v>
      </c>
    </row>
    <row r="162" spans="13:21" s="26" customFormat="1" ht="15.95" hidden="1" customHeight="1" x14ac:dyDescent="0.2">
      <c r="M162" s="26">
        <f t="shared" si="26"/>
        <v>136</v>
      </c>
      <c r="N162" s="44">
        <f t="shared" si="32"/>
        <v>136</v>
      </c>
      <c r="O162" s="26">
        <f t="shared" ref="O162:O191" si="33">WEEKDAY(N162,2)</f>
        <v>2</v>
      </c>
      <c r="P162" s="45">
        <f t="shared" si="29"/>
        <v>0</v>
      </c>
      <c r="Q162" s="45">
        <f t="shared" si="30"/>
        <v>0</v>
      </c>
      <c r="R162" s="26" t="b">
        <f t="shared" ref="R162:R191" si="34">IF(AND(N162&gt;=P162,N162&lt;=Q162),FALSE,TRUE)</f>
        <v>1</v>
      </c>
      <c r="S162" s="26">
        <f t="shared" si="27"/>
        <v>0</v>
      </c>
      <c r="T162" s="26">
        <f t="shared" si="31"/>
        <v>0</v>
      </c>
      <c r="U162" s="26">
        <f t="shared" si="28"/>
        <v>1</v>
      </c>
    </row>
    <row r="163" spans="13:21" s="26" customFormat="1" ht="15.95" hidden="1" customHeight="1" x14ac:dyDescent="0.2">
      <c r="M163" s="26">
        <f t="shared" si="26"/>
        <v>137</v>
      </c>
      <c r="N163" s="44">
        <f t="shared" si="32"/>
        <v>137</v>
      </c>
      <c r="O163" s="26">
        <f t="shared" si="33"/>
        <v>3</v>
      </c>
      <c r="P163" s="45">
        <f t="shared" si="29"/>
        <v>0</v>
      </c>
      <c r="Q163" s="45">
        <f t="shared" si="30"/>
        <v>0</v>
      </c>
      <c r="R163" s="26" t="b">
        <f t="shared" si="34"/>
        <v>1</v>
      </c>
      <c r="S163" s="26">
        <f t="shared" si="27"/>
        <v>0</v>
      </c>
      <c r="T163" s="26">
        <f t="shared" si="31"/>
        <v>0</v>
      </c>
      <c r="U163" s="26">
        <f t="shared" si="28"/>
        <v>1</v>
      </c>
    </row>
    <row r="164" spans="13:21" s="26" customFormat="1" ht="15.95" hidden="1" customHeight="1" x14ac:dyDescent="0.2">
      <c r="M164" s="26">
        <f t="shared" si="26"/>
        <v>138</v>
      </c>
      <c r="N164" s="44">
        <f t="shared" si="32"/>
        <v>138</v>
      </c>
      <c r="O164" s="26">
        <f t="shared" si="33"/>
        <v>4</v>
      </c>
      <c r="P164" s="45">
        <f t="shared" si="29"/>
        <v>0</v>
      </c>
      <c r="Q164" s="45">
        <f t="shared" si="30"/>
        <v>0</v>
      </c>
      <c r="R164" s="26" t="b">
        <f t="shared" si="34"/>
        <v>1</v>
      </c>
      <c r="S164" s="26">
        <f t="shared" si="27"/>
        <v>0</v>
      </c>
      <c r="T164" s="26">
        <f t="shared" si="31"/>
        <v>0</v>
      </c>
      <c r="U164" s="26">
        <f t="shared" si="28"/>
        <v>1</v>
      </c>
    </row>
    <row r="165" spans="13:21" s="26" customFormat="1" ht="15.95" hidden="1" customHeight="1" x14ac:dyDescent="0.2">
      <c r="M165" s="26">
        <f t="shared" si="26"/>
        <v>139</v>
      </c>
      <c r="N165" s="44">
        <f t="shared" si="32"/>
        <v>139</v>
      </c>
      <c r="O165" s="26">
        <f t="shared" si="33"/>
        <v>5</v>
      </c>
      <c r="P165" s="45">
        <f t="shared" si="29"/>
        <v>0</v>
      </c>
      <c r="Q165" s="45">
        <f t="shared" si="30"/>
        <v>0</v>
      </c>
      <c r="R165" s="26" t="b">
        <f t="shared" si="34"/>
        <v>1</v>
      </c>
      <c r="S165" s="26">
        <f t="shared" si="27"/>
        <v>0</v>
      </c>
      <c r="T165" s="26">
        <f t="shared" si="31"/>
        <v>0</v>
      </c>
      <c r="U165" s="26">
        <f t="shared" si="28"/>
        <v>1</v>
      </c>
    </row>
    <row r="166" spans="13:21" s="26" customFormat="1" ht="15.95" hidden="1" customHeight="1" x14ac:dyDescent="0.2">
      <c r="M166" s="26">
        <f t="shared" si="26"/>
        <v>140</v>
      </c>
      <c r="N166" s="44">
        <f t="shared" si="32"/>
        <v>140</v>
      </c>
      <c r="O166" s="26">
        <f t="shared" si="33"/>
        <v>6</v>
      </c>
      <c r="P166" s="45">
        <f t="shared" si="29"/>
        <v>0</v>
      </c>
      <c r="Q166" s="45">
        <f t="shared" si="30"/>
        <v>0</v>
      </c>
      <c r="R166" s="26" t="b">
        <f t="shared" si="34"/>
        <v>1</v>
      </c>
      <c r="S166" s="26">
        <f t="shared" si="27"/>
        <v>0</v>
      </c>
      <c r="T166" s="26">
        <f t="shared" si="31"/>
        <v>0</v>
      </c>
      <c r="U166" s="26">
        <f t="shared" si="28"/>
        <v>1</v>
      </c>
    </row>
    <row r="167" spans="13:21" s="26" customFormat="1" ht="15.95" hidden="1" customHeight="1" x14ac:dyDescent="0.2">
      <c r="M167" s="26">
        <f t="shared" si="26"/>
        <v>141</v>
      </c>
      <c r="N167" s="44">
        <f t="shared" si="32"/>
        <v>141</v>
      </c>
      <c r="O167" s="26">
        <f t="shared" si="33"/>
        <v>7</v>
      </c>
      <c r="P167" s="45">
        <f t="shared" si="29"/>
        <v>0</v>
      </c>
      <c r="Q167" s="45">
        <f t="shared" si="30"/>
        <v>0</v>
      </c>
      <c r="R167" s="26" t="b">
        <f t="shared" si="34"/>
        <v>1</v>
      </c>
      <c r="S167" s="26">
        <f t="shared" si="27"/>
        <v>0</v>
      </c>
      <c r="T167" s="26">
        <f t="shared" si="31"/>
        <v>0</v>
      </c>
      <c r="U167" s="26">
        <f t="shared" si="28"/>
        <v>1</v>
      </c>
    </row>
    <row r="168" spans="13:21" s="26" customFormat="1" ht="15.95" hidden="1" customHeight="1" x14ac:dyDescent="0.2">
      <c r="M168" s="26">
        <f t="shared" si="26"/>
        <v>142</v>
      </c>
      <c r="N168" s="44">
        <f t="shared" si="32"/>
        <v>142</v>
      </c>
      <c r="O168" s="26">
        <f t="shared" si="33"/>
        <v>1</v>
      </c>
      <c r="P168" s="45">
        <f t="shared" si="29"/>
        <v>0</v>
      </c>
      <c r="Q168" s="45">
        <f t="shared" si="30"/>
        <v>0</v>
      </c>
      <c r="R168" s="26" t="b">
        <f t="shared" si="34"/>
        <v>1</v>
      </c>
      <c r="S168" s="26">
        <f t="shared" si="27"/>
        <v>0</v>
      </c>
      <c r="T168" s="26">
        <f t="shared" si="31"/>
        <v>0</v>
      </c>
      <c r="U168" s="26">
        <f t="shared" si="28"/>
        <v>1</v>
      </c>
    </row>
    <row r="169" spans="13:21" s="26" customFormat="1" ht="15.95" hidden="1" customHeight="1" x14ac:dyDescent="0.2">
      <c r="M169" s="26">
        <f t="shared" si="26"/>
        <v>143</v>
      </c>
      <c r="N169" s="44">
        <f t="shared" si="32"/>
        <v>143</v>
      </c>
      <c r="O169" s="26">
        <f t="shared" si="33"/>
        <v>2</v>
      </c>
      <c r="P169" s="45">
        <f t="shared" si="29"/>
        <v>0</v>
      </c>
      <c r="Q169" s="45">
        <f t="shared" si="30"/>
        <v>0</v>
      </c>
      <c r="R169" s="26" t="b">
        <f t="shared" si="34"/>
        <v>1</v>
      </c>
      <c r="S169" s="26">
        <f t="shared" si="27"/>
        <v>0</v>
      </c>
      <c r="T169" s="26">
        <f t="shared" si="31"/>
        <v>0</v>
      </c>
      <c r="U169" s="26">
        <f t="shared" si="28"/>
        <v>1</v>
      </c>
    </row>
    <row r="170" spans="13:21" s="26" customFormat="1" ht="15.95" hidden="1" customHeight="1" x14ac:dyDescent="0.2">
      <c r="M170" s="26">
        <f t="shared" si="26"/>
        <v>144</v>
      </c>
      <c r="N170" s="44">
        <f t="shared" si="32"/>
        <v>144</v>
      </c>
      <c r="O170" s="26">
        <f t="shared" si="33"/>
        <v>3</v>
      </c>
      <c r="P170" s="45">
        <f t="shared" si="29"/>
        <v>0</v>
      </c>
      <c r="Q170" s="45">
        <f t="shared" si="30"/>
        <v>0</v>
      </c>
      <c r="R170" s="26" t="b">
        <f t="shared" si="34"/>
        <v>1</v>
      </c>
      <c r="S170" s="26">
        <f t="shared" si="27"/>
        <v>0</v>
      </c>
      <c r="T170" s="26">
        <f t="shared" si="31"/>
        <v>0</v>
      </c>
      <c r="U170" s="26">
        <f t="shared" si="28"/>
        <v>1</v>
      </c>
    </row>
    <row r="171" spans="13:21" s="26" customFormat="1" ht="15.95" hidden="1" customHeight="1" x14ac:dyDescent="0.2">
      <c r="M171" s="26">
        <f t="shared" si="26"/>
        <v>145</v>
      </c>
      <c r="N171" s="44">
        <f t="shared" si="32"/>
        <v>145</v>
      </c>
      <c r="O171" s="26">
        <f t="shared" si="33"/>
        <v>4</v>
      </c>
      <c r="P171" s="45">
        <f t="shared" si="29"/>
        <v>0</v>
      </c>
      <c r="Q171" s="45">
        <f t="shared" si="30"/>
        <v>0</v>
      </c>
      <c r="R171" s="26" t="b">
        <f t="shared" si="34"/>
        <v>1</v>
      </c>
      <c r="S171" s="26">
        <f t="shared" si="27"/>
        <v>0</v>
      </c>
      <c r="T171" s="26">
        <f t="shared" si="31"/>
        <v>0</v>
      </c>
      <c r="U171" s="26">
        <f t="shared" si="28"/>
        <v>1</v>
      </c>
    </row>
    <row r="172" spans="13:21" s="26" customFormat="1" ht="15.95" hidden="1" customHeight="1" x14ac:dyDescent="0.2">
      <c r="M172" s="26">
        <f t="shared" si="26"/>
        <v>146</v>
      </c>
      <c r="N172" s="44">
        <f t="shared" si="32"/>
        <v>146</v>
      </c>
      <c r="O172" s="26">
        <f t="shared" si="33"/>
        <v>5</v>
      </c>
      <c r="P172" s="45">
        <f t="shared" si="29"/>
        <v>0</v>
      </c>
      <c r="Q172" s="45">
        <f t="shared" si="30"/>
        <v>0</v>
      </c>
      <c r="R172" s="26" t="b">
        <f t="shared" si="34"/>
        <v>1</v>
      </c>
      <c r="S172" s="26">
        <f t="shared" si="27"/>
        <v>0</v>
      </c>
      <c r="T172" s="26">
        <f t="shared" si="31"/>
        <v>0</v>
      </c>
      <c r="U172" s="26">
        <f t="shared" si="28"/>
        <v>1</v>
      </c>
    </row>
    <row r="173" spans="13:21" s="26" customFormat="1" ht="15.95" hidden="1" customHeight="1" x14ac:dyDescent="0.2">
      <c r="M173" s="26">
        <f t="shared" si="26"/>
        <v>147</v>
      </c>
      <c r="N173" s="44">
        <f t="shared" si="32"/>
        <v>147</v>
      </c>
      <c r="O173" s="26">
        <f t="shared" si="33"/>
        <v>6</v>
      </c>
      <c r="P173" s="45">
        <f t="shared" si="29"/>
        <v>0</v>
      </c>
      <c r="Q173" s="45">
        <f t="shared" si="30"/>
        <v>0</v>
      </c>
      <c r="R173" s="26" t="b">
        <f t="shared" si="34"/>
        <v>1</v>
      </c>
      <c r="S173" s="26">
        <f t="shared" si="27"/>
        <v>0</v>
      </c>
      <c r="T173" s="26">
        <f t="shared" si="31"/>
        <v>0</v>
      </c>
      <c r="U173" s="26">
        <f t="shared" si="28"/>
        <v>1</v>
      </c>
    </row>
    <row r="174" spans="13:21" s="26" customFormat="1" ht="15.95" hidden="1" customHeight="1" x14ac:dyDescent="0.2">
      <c r="M174" s="26">
        <f t="shared" si="26"/>
        <v>148</v>
      </c>
      <c r="N174" s="44">
        <f t="shared" si="32"/>
        <v>148</v>
      </c>
      <c r="O174" s="26">
        <f t="shared" si="33"/>
        <v>7</v>
      </c>
      <c r="P174" s="45">
        <f t="shared" si="29"/>
        <v>0</v>
      </c>
      <c r="Q174" s="45">
        <f t="shared" si="30"/>
        <v>0</v>
      </c>
      <c r="R174" s="26" t="b">
        <f t="shared" si="34"/>
        <v>1</v>
      </c>
      <c r="S174" s="26">
        <f t="shared" si="27"/>
        <v>0</v>
      </c>
      <c r="T174" s="26">
        <f t="shared" si="31"/>
        <v>0</v>
      </c>
      <c r="U174" s="26">
        <f t="shared" si="28"/>
        <v>1</v>
      </c>
    </row>
    <row r="175" spans="13:21" s="26" customFormat="1" ht="15.95" hidden="1" customHeight="1" x14ac:dyDescent="0.2">
      <c r="M175" s="26">
        <f t="shared" si="26"/>
        <v>149</v>
      </c>
      <c r="N175" s="44">
        <f t="shared" si="32"/>
        <v>149</v>
      </c>
      <c r="O175" s="26">
        <f t="shared" si="33"/>
        <v>1</v>
      </c>
      <c r="P175" s="45">
        <f t="shared" si="29"/>
        <v>0</v>
      </c>
      <c r="Q175" s="45">
        <f t="shared" si="30"/>
        <v>0</v>
      </c>
      <c r="R175" s="26" t="b">
        <f t="shared" si="34"/>
        <v>1</v>
      </c>
      <c r="S175" s="26">
        <f t="shared" si="27"/>
        <v>0</v>
      </c>
      <c r="T175" s="26">
        <f t="shared" si="31"/>
        <v>0</v>
      </c>
      <c r="U175" s="26">
        <f t="shared" si="28"/>
        <v>1</v>
      </c>
    </row>
    <row r="176" spans="13:21" s="26" customFormat="1" ht="15.95" hidden="1" customHeight="1" x14ac:dyDescent="0.2">
      <c r="M176" s="26">
        <f t="shared" si="26"/>
        <v>150</v>
      </c>
      <c r="N176" s="44">
        <f t="shared" si="32"/>
        <v>150</v>
      </c>
      <c r="O176" s="26">
        <f t="shared" si="33"/>
        <v>2</v>
      </c>
      <c r="P176" s="45">
        <f t="shared" si="29"/>
        <v>0</v>
      </c>
      <c r="Q176" s="45">
        <f t="shared" si="30"/>
        <v>0</v>
      </c>
      <c r="R176" s="26" t="b">
        <f t="shared" si="34"/>
        <v>1</v>
      </c>
      <c r="S176" s="26">
        <f t="shared" si="27"/>
        <v>0</v>
      </c>
      <c r="T176" s="26">
        <f t="shared" si="31"/>
        <v>0</v>
      </c>
      <c r="U176" s="26">
        <f t="shared" si="28"/>
        <v>1</v>
      </c>
    </row>
    <row r="177" spans="13:21" s="26" customFormat="1" ht="15.95" hidden="1" customHeight="1" x14ac:dyDescent="0.2">
      <c r="M177" s="26">
        <f t="shared" si="26"/>
        <v>151</v>
      </c>
      <c r="N177" s="44">
        <f t="shared" si="32"/>
        <v>151</v>
      </c>
      <c r="O177" s="26">
        <f t="shared" si="33"/>
        <v>3</v>
      </c>
      <c r="P177" s="45">
        <f t="shared" si="29"/>
        <v>0</v>
      </c>
      <c r="Q177" s="45">
        <f t="shared" si="30"/>
        <v>0</v>
      </c>
      <c r="R177" s="26" t="b">
        <f t="shared" si="34"/>
        <v>1</v>
      </c>
      <c r="S177" s="26">
        <f t="shared" si="27"/>
        <v>0</v>
      </c>
      <c r="T177" s="26">
        <f t="shared" si="31"/>
        <v>0</v>
      </c>
      <c r="U177" s="26">
        <f t="shared" si="28"/>
        <v>1</v>
      </c>
    </row>
    <row r="178" spans="13:21" s="26" customFormat="1" ht="15.95" hidden="1" customHeight="1" x14ac:dyDescent="0.2">
      <c r="M178" s="26">
        <f t="shared" si="26"/>
        <v>152</v>
      </c>
      <c r="N178" s="44">
        <f t="shared" si="32"/>
        <v>152</v>
      </c>
      <c r="O178" s="26">
        <f t="shared" si="33"/>
        <v>4</v>
      </c>
      <c r="P178" s="45">
        <f t="shared" si="29"/>
        <v>0</v>
      </c>
      <c r="Q178" s="45">
        <f t="shared" si="30"/>
        <v>0</v>
      </c>
      <c r="R178" s="26" t="b">
        <f t="shared" si="34"/>
        <v>1</v>
      </c>
      <c r="S178" s="26">
        <f t="shared" si="27"/>
        <v>0</v>
      </c>
      <c r="T178" s="26">
        <f t="shared" si="31"/>
        <v>0</v>
      </c>
      <c r="U178" s="26">
        <f t="shared" si="28"/>
        <v>1</v>
      </c>
    </row>
    <row r="179" spans="13:21" s="26" customFormat="1" ht="15.95" hidden="1" customHeight="1" x14ac:dyDescent="0.2">
      <c r="M179" s="26">
        <f t="shared" si="26"/>
        <v>153</v>
      </c>
      <c r="N179" s="44">
        <f t="shared" si="32"/>
        <v>153</v>
      </c>
      <c r="O179" s="26">
        <f t="shared" si="33"/>
        <v>5</v>
      </c>
      <c r="P179" s="45">
        <f t="shared" si="29"/>
        <v>0</v>
      </c>
      <c r="Q179" s="45">
        <f t="shared" si="30"/>
        <v>0</v>
      </c>
      <c r="R179" s="26" t="b">
        <f t="shared" si="34"/>
        <v>1</v>
      </c>
      <c r="S179" s="26">
        <f t="shared" si="27"/>
        <v>0</v>
      </c>
      <c r="T179" s="26">
        <f t="shared" si="31"/>
        <v>0</v>
      </c>
      <c r="U179" s="26">
        <f t="shared" si="28"/>
        <v>1</v>
      </c>
    </row>
    <row r="180" spans="13:21" s="26" customFormat="1" ht="15.95" hidden="1" customHeight="1" x14ac:dyDescent="0.2">
      <c r="M180" s="26">
        <f t="shared" si="26"/>
        <v>154</v>
      </c>
      <c r="N180" s="44">
        <f t="shared" si="32"/>
        <v>154</v>
      </c>
      <c r="O180" s="26">
        <f t="shared" si="33"/>
        <v>6</v>
      </c>
      <c r="P180" s="45">
        <f t="shared" si="29"/>
        <v>0</v>
      </c>
      <c r="Q180" s="45">
        <f t="shared" si="30"/>
        <v>0</v>
      </c>
      <c r="R180" s="26" t="b">
        <f t="shared" si="34"/>
        <v>1</v>
      </c>
      <c r="S180" s="26">
        <f t="shared" si="27"/>
        <v>0</v>
      </c>
      <c r="T180" s="26">
        <f t="shared" si="31"/>
        <v>0</v>
      </c>
      <c r="U180" s="26">
        <f t="shared" si="28"/>
        <v>1</v>
      </c>
    </row>
    <row r="181" spans="13:21" s="26" customFormat="1" ht="15.95" hidden="1" customHeight="1" x14ac:dyDescent="0.2">
      <c r="M181" s="26">
        <f t="shared" si="26"/>
        <v>155</v>
      </c>
      <c r="N181" s="44">
        <f t="shared" si="32"/>
        <v>155</v>
      </c>
      <c r="O181" s="26">
        <f t="shared" si="33"/>
        <v>7</v>
      </c>
      <c r="P181" s="45">
        <f t="shared" si="29"/>
        <v>0</v>
      </c>
      <c r="Q181" s="45">
        <f t="shared" si="30"/>
        <v>0</v>
      </c>
      <c r="R181" s="26" t="b">
        <f t="shared" si="34"/>
        <v>1</v>
      </c>
      <c r="S181" s="26">
        <f t="shared" si="27"/>
        <v>0</v>
      </c>
      <c r="T181" s="26">
        <f t="shared" si="31"/>
        <v>0</v>
      </c>
      <c r="U181" s="26">
        <f t="shared" si="28"/>
        <v>1</v>
      </c>
    </row>
    <row r="182" spans="13:21" s="26" customFormat="1" ht="15.95" hidden="1" customHeight="1" x14ac:dyDescent="0.2">
      <c r="M182" s="26">
        <f t="shared" si="26"/>
        <v>156</v>
      </c>
      <c r="N182" s="44">
        <f t="shared" si="32"/>
        <v>156</v>
      </c>
      <c r="O182" s="26">
        <f t="shared" si="33"/>
        <v>1</v>
      </c>
      <c r="P182" s="45">
        <f t="shared" si="29"/>
        <v>0</v>
      </c>
      <c r="Q182" s="45">
        <f t="shared" si="30"/>
        <v>0</v>
      </c>
      <c r="R182" s="26" t="b">
        <f t="shared" si="34"/>
        <v>1</v>
      </c>
      <c r="S182" s="26">
        <f t="shared" si="27"/>
        <v>0</v>
      </c>
      <c r="T182" s="26">
        <f t="shared" si="31"/>
        <v>0</v>
      </c>
      <c r="U182" s="26">
        <f t="shared" si="28"/>
        <v>1</v>
      </c>
    </row>
    <row r="183" spans="13:21" s="26" customFormat="1" ht="15.95" hidden="1" customHeight="1" x14ac:dyDescent="0.2">
      <c r="M183" s="26">
        <f t="shared" si="26"/>
        <v>157</v>
      </c>
      <c r="N183" s="44">
        <f t="shared" si="32"/>
        <v>157</v>
      </c>
      <c r="O183" s="26">
        <f t="shared" si="33"/>
        <v>2</v>
      </c>
      <c r="P183" s="45">
        <f t="shared" si="29"/>
        <v>0</v>
      </c>
      <c r="Q183" s="45">
        <f t="shared" si="30"/>
        <v>0</v>
      </c>
      <c r="R183" s="26" t="b">
        <f t="shared" si="34"/>
        <v>1</v>
      </c>
      <c r="S183" s="26">
        <f t="shared" si="27"/>
        <v>0</v>
      </c>
      <c r="T183" s="26">
        <f t="shared" si="31"/>
        <v>0</v>
      </c>
      <c r="U183" s="26">
        <f t="shared" si="28"/>
        <v>1</v>
      </c>
    </row>
    <row r="184" spans="13:21" s="26" customFormat="1" ht="15.95" hidden="1" customHeight="1" x14ac:dyDescent="0.2">
      <c r="M184" s="26">
        <f t="shared" si="26"/>
        <v>158</v>
      </c>
      <c r="N184" s="44">
        <f t="shared" si="32"/>
        <v>158</v>
      </c>
      <c r="O184" s="26">
        <f t="shared" si="33"/>
        <v>3</v>
      </c>
      <c r="P184" s="45">
        <f t="shared" si="29"/>
        <v>0</v>
      </c>
      <c r="Q184" s="45">
        <f t="shared" si="30"/>
        <v>0</v>
      </c>
      <c r="R184" s="26" t="b">
        <f t="shared" si="34"/>
        <v>1</v>
      </c>
      <c r="S184" s="26">
        <f t="shared" si="27"/>
        <v>0</v>
      </c>
      <c r="T184" s="26">
        <f t="shared" si="31"/>
        <v>0</v>
      </c>
      <c r="U184" s="26">
        <f t="shared" si="28"/>
        <v>1</v>
      </c>
    </row>
    <row r="185" spans="13:21" s="26" customFormat="1" ht="15.95" hidden="1" customHeight="1" x14ac:dyDescent="0.2">
      <c r="M185" s="26">
        <f t="shared" si="26"/>
        <v>159</v>
      </c>
      <c r="N185" s="44">
        <f t="shared" si="32"/>
        <v>159</v>
      </c>
      <c r="O185" s="26">
        <f t="shared" si="33"/>
        <v>4</v>
      </c>
      <c r="P185" s="45">
        <f t="shared" si="29"/>
        <v>0</v>
      </c>
      <c r="Q185" s="45">
        <f t="shared" si="30"/>
        <v>0</v>
      </c>
      <c r="R185" s="26" t="b">
        <f t="shared" si="34"/>
        <v>1</v>
      </c>
      <c r="S185" s="26">
        <f t="shared" si="27"/>
        <v>0</v>
      </c>
      <c r="T185" s="26">
        <f t="shared" si="31"/>
        <v>0</v>
      </c>
      <c r="U185" s="26">
        <f t="shared" si="28"/>
        <v>1</v>
      </c>
    </row>
    <row r="186" spans="13:21" s="26" customFormat="1" ht="15.95" hidden="1" customHeight="1" x14ac:dyDescent="0.2">
      <c r="M186" s="26">
        <f t="shared" si="26"/>
        <v>160</v>
      </c>
      <c r="N186" s="44">
        <f t="shared" si="32"/>
        <v>160</v>
      </c>
      <c r="O186" s="26">
        <f t="shared" si="33"/>
        <v>5</v>
      </c>
      <c r="P186" s="45">
        <f t="shared" si="29"/>
        <v>0</v>
      </c>
      <c r="Q186" s="45">
        <f t="shared" si="30"/>
        <v>0</v>
      </c>
      <c r="R186" s="26" t="b">
        <f t="shared" si="34"/>
        <v>1</v>
      </c>
      <c r="S186" s="26">
        <f t="shared" si="27"/>
        <v>0</v>
      </c>
      <c r="T186" s="26">
        <f t="shared" si="31"/>
        <v>0</v>
      </c>
      <c r="U186" s="26">
        <f t="shared" si="28"/>
        <v>1</v>
      </c>
    </row>
    <row r="187" spans="13:21" s="26" customFormat="1" ht="15.95" hidden="1" customHeight="1" x14ac:dyDescent="0.2">
      <c r="M187" s="26">
        <f t="shared" si="26"/>
        <v>161</v>
      </c>
      <c r="N187" s="44">
        <f t="shared" si="32"/>
        <v>161</v>
      </c>
      <c r="O187" s="26">
        <f t="shared" si="33"/>
        <v>6</v>
      </c>
      <c r="P187" s="45">
        <f t="shared" si="29"/>
        <v>0</v>
      </c>
      <c r="Q187" s="45">
        <f t="shared" si="30"/>
        <v>0</v>
      </c>
      <c r="R187" s="26" t="b">
        <f t="shared" si="34"/>
        <v>1</v>
      </c>
      <c r="S187" s="26">
        <f t="shared" si="27"/>
        <v>0</v>
      </c>
      <c r="T187" s="26">
        <f t="shared" si="31"/>
        <v>0</v>
      </c>
      <c r="U187" s="26">
        <f t="shared" si="28"/>
        <v>1</v>
      </c>
    </row>
    <row r="188" spans="13:21" s="26" customFormat="1" ht="15.95" hidden="1" customHeight="1" x14ac:dyDescent="0.2">
      <c r="M188" s="26">
        <f t="shared" si="26"/>
        <v>162</v>
      </c>
      <c r="N188" s="44">
        <f t="shared" si="32"/>
        <v>162</v>
      </c>
      <c r="O188" s="26">
        <f t="shared" si="33"/>
        <v>7</v>
      </c>
      <c r="P188" s="45">
        <f t="shared" si="29"/>
        <v>0</v>
      </c>
      <c r="Q188" s="45">
        <f t="shared" si="30"/>
        <v>0</v>
      </c>
      <c r="R188" s="26" t="b">
        <f t="shared" si="34"/>
        <v>1</v>
      </c>
      <c r="S188" s="26">
        <f t="shared" si="27"/>
        <v>0</v>
      </c>
      <c r="T188" s="26">
        <f t="shared" si="31"/>
        <v>0</v>
      </c>
      <c r="U188" s="26">
        <f t="shared" si="28"/>
        <v>1</v>
      </c>
    </row>
    <row r="189" spans="13:21" s="26" customFormat="1" ht="15.95" hidden="1" customHeight="1" x14ac:dyDescent="0.2">
      <c r="M189" s="26">
        <f t="shared" si="26"/>
        <v>163</v>
      </c>
      <c r="N189" s="44">
        <f t="shared" si="32"/>
        <v>163</v>
      </c>
      <c r="O189" s="26">
        <f t="shared" si="33"/>
        <v>1</v>
      </c>
      <c r="P189" s="45">
        <f t="shared" si="29"/>
        <v>0</v>
      </c>
      <c r="Q189" s="45">
        <f t="shared" si="30"/>
        <v>0</v>
      </c>
      <c r="R189" s="26" t="b">
        <f t="shared" si="34"/>
        <v>1</v>
      </c>
      <c r="S189" s="26">
        <f t="shared" si="27"/>
        <v>0</v>
      </c>
      <c r="T189" s="26">
        <f t="shared" si="31"/>
        <v>0</v>
      </c>
      <c r="U189" s="26">
        <f t="shared" si="28"/>
        <v>1</v>
      </c>
    </row>
    <row r="190" spans="13:21" s="26" customFormat="1" ht="15.95" hidden="1" customHeight="1" x14ac:dyDescent="0.2">
      <c r="M190" s="26">
        <f t="shared" si="26"/>
        <v>164</v>
      </c>
      <c r="N190" s="44">
        <f t="shared" si="32"/>
        <v>164</v>
      </c>
      <c r="O190" s="26">
        <f t="shared" si="33"/>
        <v>2</v>
      </c>
      <c r="P190" s="45">
        <f t="shared" si="29"/>
        <v>0</v>
      </c>
      <c r="Q190" s="45">
        <f t="shared" si="30"/>
        <v>0</v>
      </c>
      <c r="R190" s="26" t="b">
        <f t="shared" si="34"/>
        <v>1</v>
      </c>
      <c r="S190" s="26">
        <f t="shared" si="27"/>
        <v>0</v>
      </c>
      <c r="T190" s="26">
        <f t="shared" si="31"/>
        <v>0</v>
      </c>
      <c r="U190" s="26">
        <f t="shared" si="28"/>
        <v>1</v>
      </c>
    </row>
    <row r="191" spans="13:21" s="26" customFormat="1" ht="15.95" hidden="1" customHeight="1" x14ac:dyDescent="0.2">
      <c r="M191" s="26">
        <f t="shared" si="26"/>
        <v>165</v>
      </c>
      <c r="N191" s="44">
        <f t="shared" si="32"/>
        <v>165</v>
      </c>
      <c r="O191" s="26">
        <f t="shared" si="33"/>
        <v>3</v>
      </c>
      <c r="P191" s="45">
        <f t="shared" si="29"/>
        <v>0</v>
      </c>
      <c r="Q191" s="45">
        <f t="shared" si="30"/>
        <v>0</v>
      </c>
      <c r="R191" s="26" t="b">
        <f t="shared" si="34"/>
        <v>1</v>
      </c>
      <c r="S191" s="26">
        <f t="shared" si="27"/>
        <v>0</v>
      </c>
      <c r="T191" s="26">
        <f t="shared" si="31"/>
        <v>0</v>
      </c>
      <c r="U191" s="26">
        <f t="shared" si="28"/>
        <v>1</v>
      </c>
    </row>
    <row r="192" spans="13:21" s="26" customFormat="1" ht="15.95" hidden="1" customHeight="1" x14ac:dyDescent="0.2">
      <c r="M192" s="26">
        <f t="shared" si="26"/>
        <v>166</v>
      </c>
      <c r="N192" s="44">
        <f t="shared" si="32"/>
        <v>166</v>
      </c>
      <c r="O192" s="26">
        <f t="shared" ref="O192:O201" si="35">WEEKDAY(N192,2)</f>
        <v>4</v>
      </c>
      <c r="P192" s="45">
        <f t="shared" ref="P192:P201" si="36">VLOOKUP(N192,$P$14:$P$25,1)</f>
        <v>0</v>
      </c>
      <c r="Q192" s="45">
        <f t="shared" ref="Q192:Q201" si="37">VLOOKUP(N192,$P$14:$Q$25,2)</f>
        <v>0</v>
      </c>
      <c r="R192" s="26" t="b">
        <f t="shared" ref="R192:R201" si="38">IF(AND(N192&gt;=P192,N192&lt;=Q192),FALSE,TRUE)</f>
        <v>1</v>
      </c>
      <c r="S192" s="26">
        <f t="shared" si="27"/>
        <v>0</v>
      </c>
      <c r="T192" s="26">
        <f t="shared" ref="T192:T201" si="39">IF(NOT(R192),1,0)</f>
        <v>0</v>
      </c>
      <c r="U192" s="26">
        <f t="shared" si="28"/>
        <v>1</v>
      </c>
    </row>
    <row r="193" spans="13:21" s="26" customFormat="1" ht="15.95" hidden="1" customHeight="1" x14ac:dyDescent="0.2">
      <c r="M193" s="26">
        <f t="shared" si="26"/>
        <v>167</v>
      </c>
      <c r="N193" s="44">
        <f t="shared" si="32"/>
        <v>167</v>
      </c>
      <c r="O193" s="26">
        <f t="shared" si="35"/>
        <v>5</v>
      </c>
      <c r="P193" s="45">
        <f t="shared" si="36"/>
        <v>0</v>
      </c>
      <c r="Q193" s="45">
        <f t="shared" si="37"/>
        <v>0</v>
      </c>
      <c r="R193" s="26" t="b">
        <f t="shared" si="38"/>
        <v>1</v>
      </c>
      <c r="S193" s="26">
        <f t="shared" si="27"/>
        <v>0</v>
      </c>
      <c r="T193" s="26">
        <f t="shared" si="39"/>
        <v>0</v>
      </c>
      <c r="U193" s="26">
        <f t="shared" si="28"/>
        <v>1</v>
      </c>
    </row>
    <row r="194" spans="13:21" s="26" customFormat="1" ht="15.95" hidden="1" customHeight="1" x14ac:dyDescent="0.2">
      <c r="M194" s="26">
        <f t="shared" si="26"/>
        <v>168</v>
      </c>
      <c r="N194" s="44">
        <f t="shared" si="32"/>
        <v>168</v>
      </c>
      <c r="O194" s="26">
        <f t="shared" si="35"/>
        <v>6</v>
      </c>
      <c r="P194" s="45">
        <f t="shared" si="36"/>
        <v>0</v>
      </c>
      <c r="Q194" s="45">
        <f t="shared" si="37"/>
        <v>0</v>
      </c>
      <c r="R194" s="26" t="b">
        <f t="shared" si="38"/>
        <v>1</v>
      </c>
      <c r="S194" s="26">
        <f t="shared" si="27"/>
        <v>0</v>
      </c>
      <c r="T194" s="26">
        <f t="shared" si="39"/>
        <v>0</v>
      </c>
      <c r="U194" s="26">
        <f t="shared" si="28"/>
        <v>1</v>
      </c>
    </row>
    <row r="195" spans="13:21" s="26" customFormat="1" ht="15.95" hidden="1" customHeight="1" x14ac:dyDescent="0.2">
      <c r="M195" s="26">
        <f t="shared" si="26"/>
        <v>169</v>
      </c>
      <c r="N195" s="44">
        <f t="shared" si="32"/>
        <v>169</v>
      </c>
      <c r="O195" s="26">
        <f t="shared" si="35"/>
        <v>7</v>
      </c>
      <c r="P195" s="45">
        <f t="shared" si="36"/>
        <v>0</v>
      </c>
      <c r="Q195" s="45">
        <f t="shared" si="37"/>
        <v>0</v>
      </c>
      <c r="R195" s="26" t="b">
        <f t="shared" si="38"/>
        <v>1</v>
      </c>
      <c r="S195" s="26">
        <f t="shared" si="27"/>
        <v>0</v>
      </c>
      <c r="T195" s="26">
        <f t="shared" si="39"/>
        <v>0</v>
      </c>
      <c r="U195" s="26">
        <f t="shared" si="28"/>
        <v>1</v>
      </c>
    </row>
    <row r="196" spans="13:21" s="26" customFormat="1" ht="15.95" hidden="1" customHeight="1" x14ac:dyDescent="0.2">
      <c r="M196" s="26">
        <f t="shared" si="26"/>
        <v>170</v>
      </c>
      <c r="N196" s="44">
        <f t="shared" si="32"/>
        <v>170</v>
      </c>
      <c r="O196" s="26">
        <f t="shared" si="35"/>
        <v>1</v>
      </c>
      <c r="P196" s="45">
        <f t="shared" si="36"/>
        <v>0</v>
      </c>
      <c r="Q196" s="45">
        <f t="shared" si="37"/>
        <v>0</v>
      </c>
      <c r="R196" s="26" t="b">
        <f t="shared" si="38"/>
        <v>1</v>
      </c>
      <c r="S196" s="26">
        <f t="shared" si="27"/>
        <v>0</v>
      </c>
      <c r="T196" s="26">
        <f t="shared" si="39"/>
        <v>0</v>
      </c>
      <c r="U196" s="26">
        <f t="shared" si="28"/>
        <v>1</v>
      </c>
    </row>
    <row r="197" spans="13:21" s="26" customFormat="1" ht="15.95" hidden="1" customHeight="1" x14ac:dyDescent="0.2">
      <c r="M197" s="26">
        <f t="shared" si="26"/>
        <v>171</v>
      </c>
      <c r="N197" s="44">
        <f t="shared" si="32"/>
        <v>171</v>
      </c>
      <c r="O197" s="26">
        <f t="shared" si="35"/>
        <v>2</v>
      </c>
      <c r="P197" s="45">
        <f t="shared" si="36"/>
        <v>0</v>
      </c>
      <c r="Q197" s="45">
        <f t="shared" si="37"/>
        <v>0</v>
      </c>
      <c r="R197" s="26" t="b">
        <f t="shared" si="38"/>
        <v>1</v>
      </c>
      <c r="S197" s="26">
        <f t="shared" si="27"/>
        <v>0</v>
      </c>
      <c r="T197" s="26">
        <f t="shared" si="39"/>
        <v>0</v>
      </c>
      <c r="U197" s="26">
        <f t="shared" si="28"/>
        <v>1</v>
      </c>
    </row>
    <row r="198" spans="13:21" s="26" customFormat="1" ht="15.95" hidden="1" customHeight="1" x14ac:dyDescent="0.2">
      <c r="M198" s="26">
        <f t="shared" si="26"/>
        <v>172</v>
      </c>
      <c r="N198" s="44">
        <f t="shared" si="32"/>
        <v>172</v>
      </c>
      <c r="O198" s="26">
        <f t="shared" si="35"/>
        <v>3</v>
      </c>
      <c r="P198" s="45">
        <f t="shared" si="36"/>
        <v>0</v>
      </c>
      <c r="Q198" s="45">
        <f t="shared" si="37"/>
        <v>0</v>
      </c>
      <c r="R198" s="26" t="b">
        <f t="shared" si="38"/>
        <v>1</v>
      </c>
      <c r="S198" s="26">
        <f t="shared" si="27"/>
        <v>0</v>
      </c>
      <c r="T198" s="26">
        <f t="shared" si="39"/>
        <v>0</v>
      </c>
      <c r="U198" s="26">
        <f t="shared" si="28"/>
        <v>1</v>
      </c>
    </row>
    <row r="199" spans="13:21" s="26" customFormat="1" ht="15.95" hidden="1" customHeight="1" x14ac:dyDescent="0.2">
      <c r="M199" s="26">
        <f t="shared" si="26"/>
        <v>173</v>
      </c>
      <c r="N199" s="44">
        <f t="shared" si="32"/>
        <v>173</v>
      </c>
      <c r="O199" s="26">
        <f t="shared" si="35"/>
        <v>4</v>
      </c>
      <c r="P199" s="45">
        <f t="shared" si="36"/>
        <v>0</v>
      </c>
      <c r="Q199" s="45">
        <f t="shared" si="37"/>
        <v>0</v>
      </c>
      <c r="R199" s="26" t="b">
        <f t="shared" si="38"/>
        <v>1</v>
      </c>
      <c r="S199" s="26">
        <f t="shared" si="27"/>
        <v>0</v>
      </c>
      <c r="T199" s="26">
        <f t="shared" si="39"/>
        <v>0</v>
      </c>
      <c r="U199" s="26">
        <f t="shared" si="28"/>
        <v>1</v>
      </c>
    </row>
    <row r="200" spans="13:21" s="26" customFormat="1" ht="15.95" hidden="1" customHeight="1" x14ac:dyDescent="0.2">
      <c r="M200" s="26">
        <f t="shared" si="26"/>
        <v>174</v>
      </c>
      <c r="N200" s="44">
        <f t="shared" si="32"/>
        <v>174</v>
      </c>
      <c r="O200" s="26">
        <f t="shared" si="35"/>
        <v>5</v>
      </c>
      <c r="P200" s="45">
        <f t="shared" si="36"/>
        <v>0</v>
      </c>
      <c r="Q200" s="45">
        <f t="shared" si="37"/>
        <v>0</v>
      </c>
      <c r="R200" s="26" t="b">
        <f t="shared" si="38"/>
        <v>1</v>
      </c>
      <c r="S200" s="26">
        <f t="shared" si="27"/>
        <v>0</v>
      </c>
      <c r="T200" s="26">
        <f t="shared" si="39"/>
        <v>0</v>
      </c>
      <c r="U200" s="26">
        <f t="shared" si="28"/>
        <v>1</v>
      </c>
    </row>
    <row r="201" spans="13:21" s="26" customFormat="1" ht="15.95" hidden="1" customHeight="1" x14ac:dyDescent="0.2">
      <c r="M201" s="26">
        <f t="shared" si="26"/>
        <v>175</v>
      </c>
      <c r="N201" s="44">
        <f t="shared" si="32"/>
        <v>175</v>
      </c>
      <c r="O201" s="26">
        <f t="shared" si="35"/>
        <v>6</v>
      </c>
      <c r="P201" s="45">
        <f t="shared" si="36"/>
        <v>0</v>
      </c>
      <c r="Q201" s="45">
        <f t="shared" si="37"/>
        <v>0</v>
      </c>
      <c r="R201" s="26" t="b">
        <f t="shared" si="38"/>
        <v>1</v>
      </c>
      <c r="S201" s="26">
        <f t="shared" si="27"/>
        <v>0</v>
      </c>
      <c r="T201" s="26">
        <f t="shared" si="39"/>
        <v>0</v>
      </c>
      <c r="U201" s="26">
        <f t="shared" si="28"/>
        <v>1</v>
      </c>
    </row>
    <row r="202" spans="13:21" s="26" customFormat="1" ht="15.95" hidden="1" customHeight="1" x14ac:dyDescent="0.2">
      <c r="M202" s="26">
        <f t="shared" si="26"/>
        <v>176</v>
      </c>
      <c r="N202" s="44">
        <f t="shared" si="32"/>
        <v>176</v>
      </c>
      <c r="O202" s="26">
        <f t="shared" ref="O202:O209" si="40">WEEKDAY(N202,2)</f>
        <v>7</v>
      </c>
      <c r="P202" s="45">
        <f t="shared" ref="P202:P209" si="41">VLOOKUP(N202,$P$14:$P$25,1)</f>
        <v>0</v>
      </c>
      <c r="Q202" s="45">
        <f t="shared" ref="Q202:Q209" si="42">VLOOKUP(N202,$P$14:$Q$25,2)</f>
        <v>0</v>
      </c>
      <c r="R202" s="26" t="b">
        <f t="shared" ref="R202:R209" si="43">IF(AND(N202&gt;=P202,N202&lt;=Q202),FALSE,TRUE)</f>
        <v>1</v>
      </c>
      <c r="S202" s="26">
        <f t="shared" si="27"/>
        <v>0</v>
      </c>
      <c r="T202" s="26">
        <f t="shared" ref="T202:T209" si="44">IF(NOT(R202),1,0)</f>
        <v>0</v>
      </c>
      <c r="U202" s="26">
        <f t="shared" si="28"/>
        <v>1</v>
      </c>
    </row>
    <row r="203" spans="13:21" s="26" customFormat="1" ht="15.95" hidden="1" customHeight="1" x14ac:dyDescent="0.2">
      <c r="M203" s="26">
        <f t="shared" si="26"/>
        <v>177</v>
      </c>
      <c r="N203" s="44">
        <f t="shared" si="32"/>
        <v>177</v>
      </c>
      <c r="O203" s="26">
        <f t="shared" si="40"/>
        <v>1</v>
      </c>
      <c r="P203" s="45">
        <f t="shared" si="41"/>
        <v>0</v>
      </c>
      <c r="Q203" s="45">
        <f t="shared" si="42"/>
        <v>0</v>
      </c>
      <c r="R203" s="26" t="b">
        <f t="shared" si="43"/>
        <v>1</v>
      </c>
      <c r="S203" s="26">
        <f t="shared" si="27"/>
        <v>0</v>
      </c>
      <c r="T203" s="26">
        <f t="shared" si="44"/>
        <v>0</v>
      </c>
      <c r="U203" s="26">
        <f t="shared" si="28"/>
        <v>1</v>
      </c>
    </row>
    <row r="204" spans="13:21" s="26" customFormat="1" ht="15.95" hidden="1" customHeight="1" x14ac:dyDescent="0.2">
      <c r="M204" s="26">
        <f t="shared" si="26"/>
        <v>178</v>
      </c>
      <c r="N204" s="44">
        <f t="shared" si="32"/>
        <v>178</v>
      </c>
      <c r="O204" s="26">
        <f t="shared" si="40"/>
        <v>2</v>
      </c>
      <c r="P204" s="45">
        <f t="shared" si="41"/>
        <v>0</v>
      </c>
      <c r="Q204" s="45">
        <f t="shared" si="42"/>
        <v>0</v>
      </c>
      <c r="R204" s="26" t="b">
        <f t="shared" si="43"/>
        <v>1</v>
      </c>
      <c r="S204" s="26">
        <f t="shared" si="27"/>
        <v>0</v>
      </c>
      <c r="T204" s="26">
        <f t="shared" si="44"/>
        <v>0</v>
      </c>
      <c r="U204" s="26">
        <f t="shared" si="28"/>
        <v>1</v>
      </c>
    </row>
    <row r="205" spans="13:21" s="26" customFormat="1" ht="15.95" hidden="1" customHeight="1" x14ac:dyDescent="0.2">
      <c r="M205" s="26">
        <f t="shared" si="26"/>
        <v>179</v>
      </c>
      <c r="N205" s="44">
        <f t="shared" si="32"/>
        <v>179</v>
      </c>
      <c r="O205" s="26">
        <f t="shared" si="40"/>
        <v>3</v>
      </c>
      <c r="P205" s="45">
        <f t="shared" si="41"/>
        <v>0</v>
      </c>
      <c r="Q205" s="45">
        <f t="shared" si="42"/>
        <v>0</v>
      </c>
      <c r="R205" s="26" t="b">
        <f t="shared" si="43"/>
        <v>1</v>
      </c>
      <c r="S205" s="26">
        <f t="shared" si="27"/>
        <v>0</v>
      </c>
      <c r="T205" s="26">
        <f t="shared" si="44"/>
        <v>0</v>
      </c>
      <c r="U205" s="26">
        <f t="shared" si="28"/>
        <v>1</v>
      </c>
    </row>
    <row r="206" spans="13:21" s="26" customFormat="1" ht="15.95" hidden="1" customHeight="1" x14ac:dyDescent="0.2">
      <c r="M206" s="26">
        <f t="shared" si="26"/>
        <v>180</v>
      </c>
      <c r="N206" s="44">
        <f t="shared" si="32"/>
        <v>180</v>
      </c>
      <c r="O206" s="26">
        <f t="shared" si="40"/>
        <v>4</v>
      </c>
      <c r="P206" s="45">
        <f t="shared" si="41"/>
        <v>0</v>
      </c>
      <c r="Q206" s="45">
        <f t="shared" si="42"/>
        <v>0</v>
      </c>
      <c r="R206" s="26" t="b">
        <f t="shared" si="43"/>
        <v>1</v>
      </c>
      <c r="S206" s="26">
        <f t="shared" si="27"/>
        <v>0</v>
      </c>
      <c r="T206" s="26">
        <f t="shared" si="44"/>
        <v>0</v>
      </c>
      <c r="U206" s="26">
        <f t="shared" si="28"/>
        <v>1</v>
      </c>
    </row>
    <row r="207" spans="13:21" s="26" customFormat="1" ht="15.95" hidden="1" customHeight="1" x14ac:dyDescent="0.2">
      <c r="M207" s="26">
        <f t="shared" si="26"/>
        <v>181</v>
      </c>
      <c r="N207" s="44">
        <f t="shared" si="32"/>
        <v>181</v>
      </c>
      <c r="O207" s="26">
        <f t="shared" si="40"/>
        <v>5</v>
      </c>
      <c r="P207" s="45">
        <f t="shared" si="41"/>
        <v>0</v>
      </c>
      <c r="Q207" s="45">
        <f t="shared" si="42"/>
        <v>0</v>
      </c>
      <c r="R207" s="26" t="b">
        <f t="shared" si="43"/>
        <v>1</v>
      </c>
      <c r="S207" s="26">
        <f t="shared" si="27"/>
        <v>0</v>
      </c>
      <c r="T207" s="26">
        <f t="shared" si="44"/>
        <v>0</v>
      </c>
      <c r="U207" s="26">
        <f t="shared" si="28"/>
        <v>1</v>
      </c>
    </row>
    <row r="208" spans="13:21" s="26" customFormat="1" ht="15.95" hidden="1" customHeight="1" x14ac:dyDescent="0.2">
      <c r="M208" s="26">
        <f t="shared" si="26"/>
        <v>182</v>
      </c>
      <c r="N208" s="44">
        <f t="shared" si="32"/>
        <v>182</v>
      </c>
      <c r="O208" s="26">
        <f t="shared" si="40"/>
        <v>6</v>
      </c>
      <c r="P208" s="45">
        <f t="shared" si="41"/>
        <v>0</v>
      </c>
      <c r="Q208" s="45">
        <f t="shared" si="42"/>
        <v>0</v>
      </c>
      <c r="R208" s="26" t="b">
        <f t="shared" si="43"/>
        <v>1</v>
      </c>
      <c r="S208" s="26">
        <f t="shared" si="27"/>
        <v>0</v>
      </c>
      <c r="T208" s="26">
        <f t="shared" si="44"/>
        <v>0</v>
      </c>
      <c r="U208" s="26">
        <f t="shared" si="28"/>
        <v>1</v>
      </c>
    </row>
    <row r="209" spans="13:21" s="26" customFormat="1" ht="15.95" hidden="1" customHeight="1" x14ac:dyDescent="0.2">
      <c r="M209" s="26">
        <f t="shared" si="26"/>
        <v>183</v>
      </c>
      <c r="N209" s="44">
        <f t="shared" si="32"/>
        <v>183</v>
      </c>
      <c r="O209" s="26">
        <f t="shared" si="40"/>
        <v>7</v>
      </c>
      <c r="P209" s="45">
        <f t="shared" si="41"/>
        <v>0</v>
      </c>
      <c r="Q209" s="45">
        <f t="shared" si="42"/>
        <v>0</v>
      </c>
      <c r="R209" s="26" t="b">
        <f t="shared" si="43"/>
        <v>1</v>
      </c>
      <c r="S209" s="26">
        <f t="shared" si="27"/>
        <v>0</v>
      </c>
      <c r="T209" s="26">
        <f t="shared" si="44"/>
        <v>0</v>
      </c>
      <c r="U209" s="26">
        <f t="shared" si="28"/>
        <v>1</v>
      </c>
    </row>
    <row r="210" spans="13:21" s="26" customFormat="1" ht="15.95" hidden="1" customHeight="1" x14ac:dyDescent="0.2">
      <c r="M210" s="26">
        <f t="shared" si="26"/>
        <v>184</v>
      </c>
      <c r="N210" s="44">
        <f t="shared" si="32"/>
        <v>184</v>
      </c>
      <c r="O210" s="26">
        <f t="shared" ref="O210:O257" si="45">WEEKDAY(N210,2)</f>
        <v>1</v>
      </c>
      <c r="P210" s="45">
        <f t="shared" ref="P210:P257" si="46">VLOOKUP(N210,$P$14:$P$25,1)</f>
        <v>0</v>
      </c>
      <c r="Q210" s="45">
        <f t="shared" ref="Q210:Q257" si="47">VLOOKUP(N210,$P$14:$Q$25,2)</f>
        <v>0</v>
      </c>
      <c r="R210" s="26" t="b">
        <f t="shared" ref="R210:R257" si="48">IF(AND(N210&gt;=P210,N210&lt;=Q210),FALSE,TRUE)</f>
        <v>1</v>
      </c>
      <c r="S210" s="26">
        <f t="shared" si="27"/>
        <v>0</v>
      </c>
      <c r="T210" s="26">
        <f t="shared" ref="T210:T257" si="49">IF(NOT(R210),1,0)</f>
        <v>0</v>
      </c>
      <c r="U210" s="26">
        <f t="shared" si="28"/>
        <v>1</v>
      </c>
    </row>
    <row r="211" spans="13:21" s="26" customFormat="1" ht="15.95" hidden="1" customHeight="1" x14ac:dyDescent="0.2">
      <c r="M211" s="26">
        <f t="shared" si="26"/>
        <v>185</v>
      </c>
      <c r="N211" s="44">
        <f t="shared" si="32"/>
        <v>185</v>
      </c>
      <c r="O211" s="26">
        <f t="shared" si="45"/>
        <v>2</v>
      </c>
      <c r="P211" s="45">
        <f t="shared" si="46"/>
        <v>0</v>
      </c>
      <c r="Q211" s="45">
        <f t="shared" si="47"/>
        <v>0</v>
      </c>
      <c r="R211" s="26" t="b">
        <f t="shared" si="48"/>
        <v>1</v>
      </c>
      <c r="S211" s="26">
        <f t="shared" si="27"/>
        <v>0</v>
      </c>
      <c r="T211" s="26">
        <f t="shared" si="49"/>
        <v>0</v>
      </c>
      <c r="U211" s="26">
        <f t="shared" si="28"/>
        <v>1</v>
      </c>
    </row>
    <row r="212" spans="13:21" s="26" customFormat="1" ht="15.95" hidden="1" customHeight="1" x14ac:dyDescent="0.2">
      <c r="M212" s="26">
        <f t="shared" si="26"/>
        <v>186</v>
      </c>
      <c r="N212" s="44">
        <f t="shared" si="32"/>
        <v>186</v>
      </c>
      <c r="O212" s="26">
        <f t="shared" si="45"/>
        <v>3</v>
      </c>
      <c r="P212" s="45">
        <f t="shared" si="46"/>
        <v>0</v>
      </c>
      <c r="Q212" s="45">
        <f t="shared" si="47"/>
        <v>0</v>
      </c>
      <c r="R212" s="26" t="b">
        <f t="shared" si="48"/>
        <v>1</v>
      </c>
      <c r="S212" s="26">
        <f t="shared" si="27"/>
        <v>0</v>
      </c>
      <c r="T212" s="26">
        <f t="shared" si="49"/>
        <v>0</v>
      </c>
      <c r="U212" s="26">
        <f t="shared" si="28"/>
        <v>1</v>
      </c>
    </row>
    <row r="213" spans="13:21" s="26" customFormat="1" ht="15.95" hidden="1" customHeight="1" x14ac:dyDescent="0.2">
      <c r="M213" s="26">
        <f t="shared" si="26"/>
        <v>187</v>
      </c>
      <c r="N213" s="44">
        <f t="shared" si="32"/>
        <v>187</v>
      </c>
      <c r="O213" s="26">
        <f t="shared" si="45"/>
        <v>4</v>
      </c>
      <c r="P213" s="45">
        <f t="shared" si="46"/>
        <v>0</v>
      </c>
      <c r="Q213" s="45">
        <f t="shared" si="47"/>
        <v>0</v>
      </c>
      <c r="R213" s="26" t="b">
        <f t="shared" si="48"/>
        <v>1</v>
      </c>
      <c r="S213" s="26">
        <f t="shared" si="27"/>
        <v>0</v>
      </c>
      <c r="T213" s="26">
        <f t="shared" si="49"/>
        <v>0</v>
      </c>
      <c r="U213" s="26">
        <f t="shared" si="28"/>
        <v>1</v>
      </c>
    </row>
    <row r="214" spans="13:21" s="26" customFormat="1" ht="15.95" hidden="1" customHeight="1" x14ac:dyDescent="0.2">
      <c r="M214" s="26">
        <f t="shared" si="26"/>
        <v>188</v>
      </c>
      <c r="N214" s="44">
        <f t="shared" si="32"/>
        <v>188</v>
      </c>
      <c r="O214" s="26">
        <f t="shared" si="45"/>
        <v>5</v>
      </c>
      <c r="P214" s="45">
        <f t="shared" si="46"/>
        <v>0</v>
      </c>
      <c r="Q214" s="45">
        <f t="shared" si="47"/>
        <v>0</v>
      </c>
      <c r="R214" s="26" t="b">
        <f t="shared" si="48"/>
        <v>1</v>
      </c>
      <c r="S214" s="26">
        <f t="shared" si="27"/>
        <v>0</v>
      </c>
      <c r="T214" s="26">
        <f t="shared" si="49"/>
        <v>0</v>
      </c>
      <c r="U214" s="26">
        <f t="shared" si="28"/>
        <v>1</v>
      </c>
    </row>
    <row r="215" spans="13:21" s="26" customFormat="1" ht="15.95" hidden="1" customHeight="1" x14ac:dyDescent="0.2">
      <c r="M215" s="26">
        <f t="shared" si="26"/>
        <v>189</v>
      </c>
      <c r="N215" s="44">
        <f t="shared" si="32"/>
        <v>189</v>
      </c>
      <c r="O215" s="26">
        <f t="shared" si="45"/>
        <v>6</v>
      </c>
      <c r="P215" s="45">
        <f t="shared" si="46"/>
        <v>0</v>
      </c>
      <c r="Q215" s="45">
        <f t="shared" si="47"/>
        <v>0</v>
      </c>
      <c r="R215" s="26" t="b">
        <f t="shared" si="48"/>
        <v>1</v>
      </c>
      <c r="S215" s="26">
        <f t="shared" si="27"/>
        <v>0</v>
      </c>
      <c r="T215" s="26">
        <f t="shared" si="49"/>
        <v>0</v>
      </c>
      <c r="U215" s="26">
        <f t="shared" si="28"/>
        <v>1</v>
      </c>
    </row>
    <row r="216" spans="13:21" s="26" customFormat="1" ht="15.95" hidden="1" customHeight="1" x14ac:dyDescent="0.2">
      <c r="M216" s="26">
        <f t="shared" si="26"/>
        <v>190</v>
      </c>
      <c r="N216" s="44">
        <f t="shared" si="32"/>
        <v>190</v>
      </c>
      <c r="O216" s="26">
        <f t="shared" si="45"/>
        <v>7</v>
      </c>
      <c r="P216" s="45">
        <f t="shared" si="46"/>
        <v>0</v>
      </c>
      <c r="Q216" s="45">
        <f t="shared" si="47"/>
        <v>0</v>
      </c>
      <c r="R216" s="26" t="b">
        <f t="shared" si="48"/>
        <v>1</v>
      </c>
      <c r="S216" s="26">
        <f t="shared" si="27"/>
        <v>0</v>
      </c>
      <c r="T216" s="26">
        <f t="shared" si="49"/>
        <v>0</v>
      </c>
      <c r="U216" s="26">
        <f t="shared" si="28"/>
        <v>1</v>
      </c>
    </row>
    <row r="217" spans="13:21" s="26" customFormat="1" ht="15.95" hidden="1" customHeight="1" x14ac:dyDescent="0.2">
      <c r="M217" s="26">
        <f t="shared" si="26"/>
        <v>191</v>
      </c>
      <c r="N217" s="44">
        <f t="shared" si="32"/>
        <v>191</v>
      </c>
      <c r="O217" s="26">
        <f t="shared" si="45"/>
        <v>1</v>
      </c>
      <c r="P217" s="45">
        <f t="shared" si="46"/>
        <v>0</v>
      </c>
      <c r="Q217" s="45">
        <f t="shared" si="47"/>
        <v>0</v>
      </c>
      <c r="R217" s="26" t="b">
        <f t="shared" si="48"/>
        <v>1</v>
      </c>
      <c r="S217" s="26">
        <f t="shared" si="27"/>
        <v>0</v>
      </c>
      <c r="T217" s="26">
        <f t="shared" si="49"/>
        <v>0</v>
      </c>
      <c r="U217" s="26">
        <f t="shared" si="28"/>
        <v>1</v>
      </c>
    </row>
    <row r="218" spans="13:21" s="26" customFormat="1" ht="15.95" hidden="1" customHeight="1" x14ac:dyDescent="0.2">
      <c r="M218" s="26">
        <f t="shared" ref="M218:M257" si="50">IF(N218&gt;$G$12,M217+IF(NOT(R218),0,1),M217)</f>
        <v>192</v>
      </c>
      <c r="N218" s="44">
        <f t="shared" si="32"/>
        <v>192</v>
      </c>
      <c r="O218" s="26">
        <f t="shared" si="45"/>
        <v>2</v>
      </c>
      <c r="P218" s="45">
        <f t="shared" si="46"/>
        <v>0</v>
      </c>
      <c r="Q218" s="45">
        <f t="shared" si="47"/>
        <v>0</v>
      </c>
      <c r="R218" s="26" t="b">
        <f t="shared" si="48"/>
        <v>1</v>
      </c>
      <c r="S218" s="26">
        <f t="shared" ref="S218:S257" si="51">IF(OR(O218=6,O218=7),0,IF(NOT(R218),VLOOKUP(O218,$T$3:$U$7,2,FALSE),0))</f>
        <v>0</v>
      </c>
      <c r="T218" s="26">
        <f t="shared" si="49"/>
        <v>0</v>
      </c>
      <c r="U218" s="26">
        <f t="shared" ref="U218:U257" si="52">IF(N218&lt;=$G$12,U217+T218,U217)</f>
        <v>1</v>
      </c>
    </row>
    <row r="219" spans="13:21" s="26" customFormat="1" ht="15.95" hidden="1" customHeight="1" x14ac:dyDescent="0.2">
      <c r="M219" s="26">
        <f t="shared" si="50"/>
        <v>193</v>
      </c>
      <c r="N219" s="44">
        <f t="shared" si="32"/>
        <v>193</v>
      </c>
      <c r="O219" s="26">
        <f t="shared" si="45"/>
        <v>3</v>
      </c>
      <c r="P219" s="45">
        <f t="shared" si="46"/>
        <v>0</v>
      </c>
      <c r="Q219" s="45">
        <f t="shared" si="47"/>
        <v>0</v>
      </c>
      <c r="R219" s="26" t="b">
        <f t="shared" si="48"/>
        <v>1</v>
      </c>
      <c r="S219" s="26">
        <f t="shared" si="51"/>
        <v>0</v>
      </c>
      <c r="T219" s="26">
        <f t="shared" si="49"/>
        <v>0</v>
      </c>
      <c r="U219" s="26">
        <f t="shared" si="52"/>
        <v>1</v>
      </c>
    </row>
    <row r="220" spans="13:21" s="26" customFormat="1" ht="15.95" hidden="1" customHeight="1" x14ac:dyDescent="0.2">
      <c r="M220" s="26">
        <f t="shared" si="50"/>
        <v>194</v>
      </c>
      <c r="N220" s="44">
        <f t="shared" ref="N220:N257" si="53">N219+1</f>
        <v>194</v>
      </c>
      <c r="O220" s="26">
        <f t="shared" si="45"/>
        <v>4</v>
      </c>
      <c r="P220" s="45">
        <f t="shared" si="46"/>
        <v>0</v>
      </c>
      <c r="Q220" s="45">
        <f t="shared" si="47"/>
        <v>0</v>
      </c>
      <c r="R220" s="26" t="b">
        <f t="shared" si="48"/>
        <v>1</v>
      </c>
      <c r="S220" s="26">
        <f t="shared" si="51"/>
        <v>0</v>
      </c>
      <c r="T220" s="26">
        <f t="shared" si="49"/>
        <v>0</v>
      </c>
      <c r="U220" s="26">
        <f t="shared" si="52"/>
        <v>1</v>
      </c>
    </row>
    <row r="221" spans="13:21" s="26" customFormat="1" ht="15.95" hidden="1" customHeight="1" x14ac:dyDescent="0.2">
      <c r="M221" s="26">
        <f t="shared" si="50"/>
        <v>195</v>
      </c>
      <c r="N221" s="44">
        <f t="shared" si="53"/>
        <v>195</v>
      </c>
      <c r="O221" s="26">
        <f t="shared" si="45"/>
        <v>5</v>
      </c>
      <c r="P221" s="45">
        <f t="shared" si="46"/>
        <v>0</v>
      </c>
      <c r="Q221" s="45">
        <f t="shared" si="47"/>
        <v>0</v>
      </c>
      <c r="R221" s="26" t="b">
        <f t="shared" si="48"/>
        <v>1</v>
      </c>
      <c r="S221" s="26">
        <f t="shared" si="51"/>
        <v>0</v>
      </c>
      <c r="T221" s="26">
        <f t="shared" si="49"/>
        <v>0</v>
      </c>
      <c r="U221" s="26">
        <f t="shared" si="52"/>
        <v>1</v>
      </c>
    </row>
    <row r="222" spans="13:21" s="26" customFormat="1" ht="15.95" hidden="1" customHeight="1" x14ac:dyDescent="0.2">
      <c r="M222" s="26">
        <f t="shared" si="50"/>
        <v>196</v>
      </c>
      <c r="N222" s="44">
        <f t="shared" si="53"/>
        <v>196</v>
      </c>
      <c r="O222" s="26">
        <f t="shared" si="45"/>
        <v>6</v>
      </c>
      <c r="P222" s="45">
        <f t="shared" si="46"/>
        <v>0</v>
      </c>
      <c r="Q222" s="45">
        <f t="shared" si="47"/>
        <v>0</v>
      </c>
      <c r="R222" s="26" t="b">
        <f t="shared" si="48"/>
        <v>1</v>
      </c>
      <c r="S222" s="26">
        <f t="shared" si="51"/>
        <v>0</v>
      </c>
      <c r="T222" s="26">
        <f t="shared" si="49"/>
        <v>0</v>
      </c>
      <c r="U222" s="26">
        <f t="shared" si="52"/>
        <v>1</v>
      </c>
    </row>
    <row r="223" spans="13:21" s="26" customFormat="1" ht="15.95" hidden="1" customHeight="1" x14ac:dyDescent="0.2">
      <c r="M223" s="26">
        <f t="shared" si="50"/>
        <v>197</v>
      </c>
      <c r="N223" s="44">
        <f t="shared" si="53"/>
        <v>197</v>
      </c>
      <c r="O223" s="26">
        <f t="shared" si="45"/>
        <v>7</v>
      </c>
      <c r="P223" s="45">
        <f t="shared" si="46"/>
        <v>0</v>
      </c>
      <c r="Q223" s="45">
        <f t="shared" si="47"/>
        <v>0</v>
      </c>
      <c r="R223" s="26" t="b">
        <f t="shared" si="48"/>
        <v>1</v>
      </c>
      <c r="S223" s="26">
        <f t="shared" si="51"/>
        <v>0</v>
      </c>
      <c r="T223" s="26">
        <f t="shared" si="49"/>
        <v>0</v>
      </c>
      <c r="U223" s="26">
        <f t="shared" si="52"/>
        <v>1</v>
      </c>
    </row>
    <row r="224" spans="13:21" s="26" customFormat="1" ht="15.95" hidden="1" customHeight="1" x14ac:dyDescent="0.2">
      <c r="M224" s="26">
        <f t="shared" si="50"/>
        <v>198</v>
      </c>
      <c r="N224" s="44">
        <f t="shared" si="53"/>
        <v>198</v>
      </c>
      <c r="O224" s="26">
        <f t="shared" si="45"/>
        <v>1</v>
      </c>
      <c r="P224" s="45">
        <f t="shared" si="46"/>
        <v>0</v>
      </c>
      <c r="Q224" s="45">
        <f t="shared" si="47"/>
        <v>0</v>
      </c>
      <c r="R224" s="26" t="b">
        <f t="shared" si="48"/>
        <v>1</v>
      </c>
      <c r="S224" s="26">
        <f t="shared" si="51"/>
        <v>0</v>
      </c>
      <c r="T224" s="26">
        <f t="shared" si="49"/>
        <v>0</v>
      </c>
      <c r="U224" s="26">
        <f t="shared" si="52"/>
        <v>1</v>
      </c>
    </row>
    <row r="225" spans="13:21" s="26" customFormat="1" ht="15.95" hidden="1" customHeight="1" x14ac:dyDescent="0.2">
      <c r="M225" s="26">
        <f t="shared" si="50"/>
        <v>199</v>
      </c>
      <c r="N225" s="44">
        <f t="shared" si="53"/>
        <v>199</v>
      </c>
      <c r="O225" s="26">
        <f t="shared" si="45"/>
        <v>2</v>
      </c>
      <c r="P225" s="45">
        <f t="shared" si="46"/>
        <v>0</v>
      </c>
      <c r="Q225" s="45">
        <f t="shared" si="47"/>
        <v>0</v>
      </c>
      <c r="R225" s="26" t="b">
        <f t="shared" si="48"/>
        <v>1</v>
      </c>
      <c r="S225" s="26">
        <f t="shared" si="51"/>
        <v>0</v>
      </c>
      <c r="T225" s="26">
        <f t="shared" si="49"/>
        <v>0</v>
      </c>
      <c r="U225" s="26">
        <f t="shared" si="52"/>
        <v>1</v>
      </c>
    </row>
    <row r="226" spans="13:21" s="26" customFormat="1" ht="15.95" hidden="1" customHeight="1" x14ac:dyDescent="0.2">
      <c r="M226" s="26">
        <f t="shared" si="50"/>
        <v>200</v>
      </c>
      <c r="N226" s="44">
        <f t="shared" si="53"/>
        <v>200</v>
      </c>
      <c r="O226" s="26">
        <f t="shared" si="45"/>
        <v>3</v>
      </c>
      <c r="P226" s="45">
        <f t="shared" si="46"/>
        <v>0</v>
      </c>
      <c r="Q226" s="45">
        <f t="shared" si="47"/>
        <v>0</v>
      </c>
      <c r="R226" s="26" t="b">
        <f t="shared" si="48"/>
        <v>1</v>
      </c>
      <c r="S226" s="26">
        <f t="shared" si="51"/>
        <v>0</v>
      </c>
      <c r="T226" s="26">
        <f t="shared" si="49"/>
        <v>0</v>
      </c>
      <c r="U226" s="26">
        <f t="shared" si="52"/>
        <v>1</v>
      </c>
    </row>
    <row r="227" spans="13:21" s="26" customFormat="1" ht="15.95" hidden="1" customHeight="1" x14ac:dyDescent="0.2">
      <c r="M227" s="26">
        <f t="shared" si="50"/>
        <v>201</v>
      </c>
      <c r="N227" s="44">
        <f t="shared" si="53"/>
        <v>201</v>
      </c>
      <c r="O227" s="26">
        <f t="shared" si="45"/>
        <v>4</v>
      </c>
      <c r="P227" s="45">
        <f t="shared" si="46"/>
        <v>0</v>
      </c>
      <c r="Q227" s="45">
        <f t="shared" si="47"/>
        <v>0</v>
      </c>
      <c r="R227" s="26" t="b">
        <f t="shared" si="48"/>
        <v>1</v>
      </c>
      <c r="S227" s="26">
        <f t="shared" si="51"/>
        <v>0</v>
      </c>
      <c r="T227" s="26">
        <f t="shared" si="49"/>
        <v>0</v>
      </c>
      <c r="U227" s="26">
        <f t="shared" si="52"/>
        <v>1</v>
      </c>
    </row>
    <row r="228" spans="13:21" s="26" customFormat="1" ht="15.95" hidden="1" customHeight="1" x14ac:dyDescent="0.2">
      <c r="M228" s="26">
        <f t="shared" si="50"/>
        <v>202</v>
      </c>
      <c r="N228" s="44">
        <f t="shared" si="53"/>
        <v>202</v>
      </c>
      <c r="O228" s="26">
        <f t="shared" si="45"/>
        <v>5</v>
      </c>
      <c r="P228" s="45">
        <f t="shared" si="46"/>
        <v>0</v>
      </c>
      <c r="Q228" s="45">
        <f t="shared" si="47"/>
        <v>0</v>
      </c>
      <c r="R228" s="26" t="b">
        <f t="shared" si="48"/>
        <v>1</v>
      </c>
      <c r="S228" s="26">
        <f t="shared" si="51"/>
        <v>0</v>
      </c>
      <c r="T228" s="26">
        <f t="shared" si="49"/>
        <v>0</v>
      </c>
      <c r="U228" s="26">
        <f t="shared" si="52"/>
        <v>1</v>
      </c>
    </row>
    <row r="229" spans="13:21" s="26" customFormat="1" ht="15.95" hidden="1" customHeight="1" x14ac:dyDescent="0.2">
      <c r="M229" s="26">
        <f t="shared" si="50"/>
        <v>203</v>
      </c>
      <c r="N229" s="44">
        <f t="shared" si="53"/>
        <v>203</v>
      </c>
      <c r="O229" s="26">
        <f t="shared" si="45"/>
        <v>6</v>
      </c>
      <c r="P229" s="45">
        <f t="shared" si="46"/>
        <v>0</v>
      </c>
      <c r="Q229" s="45">
        <f t="shared" si="47"/>
        <v>0</v>
      </c>
      <c r="R229" s="26" t="b">
        <f t="shared" si="48"/>
        <v>1</v>
      </c>
      <c r="S229" s="26">
        <f t="shared" si="51"/>
        <v>0</v>
      </c>
      <c r="T229" s="26">
        <f t="shared" si="49"/>
        <v>0</v>
      </c>
      <c r="U229" s="26">
        <f t="shared" si="52"/>
        <v>1</v>
      </c>
    </row>
    <row r="230" spans="13:21" s="26" customFormat="1" ht="15.95" hidden="1" customHeight="1" x14ac:dyDescent="0.2">
      <c r="M230" s="26">
        <f t="shared" si="50"/>
        <v>204</v>
      </c>
      <c r="N230" s="44">
        <f t="shared" si="53"/>
        <v>204</v>
      </c>
      <c r="O230" s="26">
        <f t="shared" si="45"/>
        <v>7</v>
      </c>
      <c r="P230" s="45">
        <f t="shared" si="46"/>
        <v>0</v>
      </c>
      <c r="Q230" s="45">
        <f t="shared" si="47"/>
        <v>0</v>
      </c>
      <c r="R230" s="26" t="b">
        <f t="shared" si="48"/>
        <v>1</v>
      </c>
      <c r="S230" s="26">
        <f t="shared" si="51"/>
        <v>0</v>
      </c>
      <c r="T230" s="26">
        <f t="shared" si="49"/>
        <v>0</v>
      </c>
      <c r="U230" s="26">
        <f t="shared" si="52"/>
        <v>1</v>
      </c>
    </row>
    <row r="231" spans="13:21" s="26" customFormat="1" ht="15.95" hidden="1" customHeight="1" x14ac:dyDescent="0.2">
      <c r="M231" s="26">
        <f t="shared" si="50"/>
        <v>205</v>
      </c>
      <c r="N231" s="44">
        <f t="shared" si="53"/>
        <v>205</v>
      </c>
      <c r="O231" s="26">
        <f t="shared" si="45"/>
        <v>1</v>
      </c>
      <c r="P231" s="45">
        <f t="shared" si="46"/>
        <v>0</v>
      </c>
      <c r="Q231" s="45">
        <f t="shared" si="47"/>
        <v>0</v>
      </c>
      <c r="R231" s="26" t="b">
        <f t="shared" si="48"/>
        <v>1</v>
      </c>
      <c r="S231" s="26">
        <f t="shared" si="51"/>
        <v>0</v>
      </c>
      <c r="T231" s="26">
        <f t="shared" si="49"/>
        <v>0</v>
      </c>
      <c r="U231" s="26">
        <f t="shared" si="52"/>
        <v>1</v>
      </c>
    </row>
    <row r="232" spans="13:21" s="26" customFormat="1" ht="15.95" hidden="1" customHeight="1" x14ac:dyDescent="0.2">
      <c r="M232" s="26">
        <f t="shared" si="50"/>
        <v>206</v>
      </c>
      <c r="N232" s="44">
        <f t="shared" si="53"/>
        <v>206</v>
      </c>
      <c r="O232" s="26">
        <f t="shared" si="45"/>
        <v>2</v>
      </c>
      <c r="P232" s="45">
        <f t="shared" si="46"/>
        <v>0</v>
      </c>
      <c r="Q232" s="45">
        <f t="shared" si="47"/>
        <v>0</v>
      </c>
      <c r="R232" s="26" t="b">
        <f t="shared" si="48"/>
        <v>1</v>
      </c>
      <c r="S232" s="26">
        <f t="shared" si="51"/>
        <v>0</v>
      </c>
      <c r="T232" s="26">
        <f t="shared" si="49"/>
        <v>0</v>
      </c>
      <c r="U232" s="26">
        <f t="shared" si="52"/>
        <v>1</v>
      </c>
    </row>
    <row r="233" spans="13:21" s="26" customFormat="1" ht="15.95" hidden="1" customHeight="1" x14ac:dyDescent="0.2">
      <c r="M233" s="26">
        <f t="shared" si="50"/>
        <v>207</v>
      </c>
      <c r="N233" s="44">
        <f t="shared" si="53"/>
        <v>207</v>
      </c>
      <c r="O233" s="26">
        <f t="shared" si="45"/>
        <v>3</v>
      </c>
      <c r="P233" s="45">
        <f t="shared" si="46"/>
        <v>0</v>
      </c>
      <c r="Q233" s="45">
        <f t="shared" si="47"/>
        <v>0</v>
      </c>
      <c r="R233" s="26" t="b">
        <f t="shared" si="48"/>
        <v>1</v>
      </c>
      <c r="S233" s="26">
        <f t="shared" si="51"/>
        <v>0</v>
      </c>
      <c r="T233" s="26">
        <f t="shared" si="49"/>
        <v>0</v>
      </c>
      <c r="U233" s="26">
        <f t="shared" si="52"/>
        <v>1</v>
      </c>
    </row>
    <row r="234" spans="13:21" s="26" customFormat="1" ht="15.95" hidden="1" customHeight="1" x14ac:dyDescent="0.2">
      <c r="M234" s="26">
        <f t="shared" si="50"/>
        <v>208</v>
      </c>
      <c r="N234" s="44">
        <f t="shared" si="53"/>
        <v>208</v>
      </c>
      <c r="O234" s="26">
        <f t="shared" si="45"/>
        <v>4</v>
      </c>
      <c r="P234" s="45">
        <f t="shared" si="46"/>
        <v>0</v>
      </c>
      <c r="Q234" s="45">
        <f t="shared" si="47"/>
        <v>0</v>
      </c>
      <c r="R234" s="26" t="b">
        <f t="shared" si="48"/>
        <v>1</v>
      </c>
      <c r="S234" s="26">
        <f t="shared" si="51"/>
        <v>0</v>
      </c>
      <c r="T234" s="26">
        <f t="shared" si="49"/>
        <v>0</v>
      </c>
      <c r="U234" s="26">
        <f t="shared" si="52"/>
        <v>1</v>
      </c>
    </row>
    <row r="235" spans="13:21" s="26" customFormat="1" ht="15.95" hidden="1" customHeight="1" x14ac:dyDescent="0.2">
      <c r="M235" s="26">
        <f t="shared" si="50"/>
        <v>209</v>
      </c>
      <c r="N235" s="44">
        <f t="shared" si="53"/>
        <v>209</v>
      </c>
      <c r="O235" s="26">
        <f t="shared" si="45"/>
        <v>5</v>
      </c>
      <c r="P235" s="45">
        <f t="shared" si="46"/>
        <v>0</v>
      </c>
      <c r="Q235" s="45">
        <f t="shared" si="47"/>
        <v>0</v>
      </c>
      <c r="R235" s="26" t="b">
        <f t="shared" si="48"/>
        <v>1</v>
      </c>
      <c r="S235" s="26">
        <f t="shared" si="51"/>
        <v>0</v>
      </c>
      <c r="T235" s="26">
        <f t="shared" si="49"/>
        <v>0</v>
      </c>
      <c r="U235" s="26">
        <f t="shared" si="52"/>
        <v>1</v>
      </c>
    </row>
    <row r="236" spans="13:21" s="26" customFormat="1" ht="15.95" hidden="1" customHeight="1" x14ac:dyDescent="0.2">
      <c r="M236" s="26">
        <f t="shared" si="50"/>
        <v>210</v>
      </c>
      <c r="N236" s="44">
        <f t="shared" si="53"/>
        <v>210</v>
      </c>
      <c r="O236" s="26">
        <f t="shared" si="45"/>
        <v>6</v>
      </c>
      <c r="P236" s="45">
        <f t="shared" si="46"/>
        <v>0</v>
      </c>
      <c r="Q236" s="45">
        <f t="shared" si="47"/>
        <v>0</v>
      </c>
      <c r="R236" s="26" t="b">
        <f t="shared" si="48"/>
        <v>1</v>
      </c>
      <c r="S236" s="26">
        <f t="shared" si="51"/>
        <v>0</v>
      </c>
      <c r="T236" s="26">
        <f t="shared" si="49"/>
        <v>0</v>
      </c>
      <c r="U236" s="26">
        <f t="shared" si="52"/>
        <v>1</v>
      </c>
    </row>
    <row r="237" spans="13:21" s="26" customFormat="1" ht="15.95" hidden="1" customHeight="1" x14ac:dyDescent="0.2">
      <c r="M237" s="26">
        <f t="shared" si="50"/>
        <v>211</v>
      </c>
      <c r="N237" s="44">
        <f t="shared" si="53"/>
        <v>211</v>
      </c>
      <c r="O237" s="26">
        <f t="shared" si="45"/>
        <v>7</v>
      </c>
      <c r="P237" s="45">
        <f t="shared" si="46"/>
        <v>0</v>
      </c>
      <c r="Q237" s="45">
        <f t="shared" si="47"/>
        <v>0</v>
      </c>
      <c r="R237" s="26" t="b">
        <f t="shared" si="48"/>
        <v>1</v>
      </c>
      <c r="S237" s="26">
        <f t="shared" si="51"/>
        <v>0</v>
      </c>
      <c r="T237" s="26">
        <f t="shared" si="49"/>
        <v>0</v>
      </c>
      <c r="U237" s="26">
        <f t="shared" si="52"/>
        <v>1</v>
      </c>
    </row>
    <row r="238" spans="13:21" s="26" customFormat="1" ht="15.95" hidden="1" customHeight="1" x14ac:dyDescent="0.2">
      <c r="M238" s="26">
        <f t="shared" si="50"/>
        <v>212</v>
      </c>
      <c r="N238" s="44">
        <f t="shared" si="53"/>
        <v>212</v>
      </c>
      <c r="O238" s="26">
        <f t="shared" si="45"/>
        <v>1</v>
      </c>
      <c r="P238" s="45">
        <f t="shared" si="46"/>
        <v>0</v>
      </c>
      <c r="Q238" s="45">
        <f t="shared" si="47"/>
        <v>0</v>
      </c>
      <c r="R238" s="26" t="b">
        <f t="shared" si="48"/>
        <v>1</v>
      </c>
      <c r="S238" s="26">
        <f t="shared" si="51"/>
        <v>0</v>
      </c>
      <c r="T238" s="26">
        <f t="shared" si="49"/>
        <v>0</v>
      </c>
      <c r="U238" s="26">
        <f t="shared" si="52"/>
        <v>1</v>
      </c>
    </row>
    <row r="239" spans="13:21" s="26" customFormat="1" ht="15.95" hidden="1" customHeight="1" x14ac:dyDescent="0.2">
      <c r="M239" s="26">
        <f t="shared" si="50"/>
        <v>213</v>
      </c>
      <c r="N239" s="44">
        <f t="shared" si="53"/>
        <v>213</v>
      </c>
      <c r="O239" s="26">
        <f t="shared" si="45"/>
        <v>2</v>
      </c>
      <c r="P239" s="45">
        <f t="shared" si="46"/>
        <v>0</v>
      </c>
      <c r="Q239" s="45">
        <f t="shared" si="47"/>
        <v>0</v>
      </c>
      <c r="R239" s="26" t="b">
        <f t="shared" si="48"/>
        <v>1</v>
      </c>
      <c r="S239" s="26">
        <f t="shared" si="51"/>
        <v>0</v>
      </c>
      <c r="T239" s="26">
        <f t="shared" si="49"/>
        <v>0</v>
      </c>
      <c r="U239" s="26">
        <f t="shared" si="52"/>
        <v>1</v>
      </c>
    </row>
    <row r="240" spans="13:21" s="26" customFormat="1" ht="15.95" hidden="1" customHeight="1" x14ac:dyDescent="0.2">
      <c r="M240" s="26">
        <f t="shared" si="50"/>
        <v>214</v>
      </c>
      <c r="N240" s="44">
        <f t="shared" si="53"/>
        <v>214</v>
      </c>
      <c r="O240" s="26">
        <f t="shared" si="45"/>
        <v>3</v>
      </c>
      <c r="P240" s="45">
        <f t="shared" si="46"/>
        <v>0</v>
      </c>
      <c r="Q240" s="45">
        <f t="shared" si="47"/>
        <v>0</v>
      </c>
      <c r="R240" s="26" t="b">
        <f t="shared" si="48"/>
        <v>1</v>
      </c>
      <c r="S240" s="26">
        <f t="shared" si="51"/>
        <v>0</v>
      </c>
      <c r="T240" s="26">
        <f t="shared" si="49"/>
        <v>0</v>
      </c>
      <c r="U240" s="26">
        <f t="shared" si="52"/>
        <v>1</v>
      </c>
    </row>
    <row r="241" spans="13:21" s="26" customFormat="1" ht="15.95" hidden="1" customHeight="1" x14ac:dyDescent="0.2">
      <c r="M241" s="26">
        <f t="shared" si="50"/>
        <v>215</v>
      </c>
      <c r="N241" s="44">
        <f t="shared" si="53"/>
        <v>215</v>
      </c>
      <c r="O241" s="26">
        <f t="shared" si="45"/>
        <v>4</v>
      </c>
      <c r="P241" s="45">
        <f t="shared" si="46"/>
        <v>0</v>
      </c>
      <c r="Q241" s="45">
        <f t="shared" si="47"/>
        <v>0</v>
      </c>
      <c r="R241" s="26" t="b">
        <f t="shared" si="48"/>
        <v>1</v>
      </c>
      <c r="S241" s="26">
        <f t="shared" si="51"/>
        <v>0</v>
      </c>
      <c r="T241" s="26">
        <f t="shared" si="49"/>
        <v>0</v>
      </c>
      <c r="U241" s="26">
        <f t="shared" si="52"/>
        <v>1</v>
      </c>
    </row>
    <row r="242" spans="13:21" s="26" customFormat="1" ht="15.95" hidden="1" customHeight="1" x14ac:dyDescent="0.2">
      <c r="M242" s="26">
        <f t="shared" si="50"/>
        <v>216</v>
      </c>
      <c r="N242" s="44">
        <f t="shared" si="53"/>
        <v>216</v>
      </c>
      <c r="O242" s="26">
        <f t="shared" si="45"/>
        <v>5</v>
      </c>
      <c r="P242" s="45">
        <f t="shared" si="46"/>
        <v>0</v>
      </c>
      <c r="Q242" s="45">
        <f t="shared" si="47"/>
        <v>0</v>
      </c>
      <c r="R242" s="26" t="b">
        <f t="shared" si="48"/>
        <v>1</v>
      </c>
      <c r="S242" s="26">
        <f t="shared" si="51"/>
        <v>0</v>
      </c>
      <c r="T242" s="26">
        <f t="shared" si="49"/>
        <v>0</v>
      </c>
      <c r="U242" s="26">
        <f t="shared" si="52"/>
        <v>1</v>
      </c>
    </row>
    <row r="243" spans="13:21" s="26" customFormat="1" ht="15.95" hidden="1" customHeight="1" x14ac:dyDescent="0.2">
      <c r="M243" s="26">
        <f t="shared" si="50"/>
        <v>217</v>
      </c>
      <c r="N243" s="44">
        <f t="shared" si="53"/>
        <v>217</v>
      </c>
      <c r="O243" s="26">
        <f t="shared" si="45"/>
        <v>6</v>
      </c>
      <c r="P243" s="45">
        <f t="shared" si="46"/>
        <v>0</v>
      </c>
      <c r="Q243" s="45">
        <f t="shared" si="47"/>
        <v>0</v>
      </c>
      <c r="R243" s="26" t="b">
        <f t="shared" si="48"/>
        <v>1</v>
      </c>
      <c r="S243" s="26">
        <f t="shared" si="51"/>
        <v>0</v>
      </c>
      <c r="T243" s="26">
        <f t="shared" si="49"/>
        <v>0</v>
      </c>
      <c r="U243" s="26">
        <f t="shared" si="52"/>
        <v>1</v>
      </c>
    </row>
    <row r="244" spans="13:21" s="26" customFormat="1" ht="15.95" hidden="1" customHeight="1" x14ac:dyDescent="0.2">
      <c r="M244" s="26">
        <f t="shared" si="50"/>
        <v>218</v>
      </c>
      <c r="N244" s="44">
        <f t="shared" si="53"/>
        <v>218</v>
      </c>
      <c r="O244" s="26">
        <f t="shared" si="45"/>
        <v>7</v>
      </c>
      <c r="P244" s="45">
        <f t="shared" si="46"/>
        <v>0</v>
      </c>
      <c r="Q244" s="45">
        <f t="shared" si="47"/>
        <v>0</v>
      </c>
      <c r="R244" s="26" t="b">
        <f t="shared" si="48"/>
        <v>1</v>
      </c>
      <c r="S244" s="26">
        <f t="shared" si="51"/>
        <v>0</v>
      </c>
      <c r="T244" s="26">
        <f t="shared" si="49"/>
        <v>0</v>
      </c>
      <c r="U244" s="26">
        <f t="shared" si="52"/>
        <v>1</v>
      </c>
    </row>
    <row r="245" spans="13:21" s="26" customFormat="1" ht="15.95" hidden="1" customHeight="1" x14ac:dyDescent="0.2">
      <c r="M245" s="26">
        <f t="shared" si="50"/>
        <v>219</v>
      </c>
      <c r="N245" s="44">
        <f t="shared" si="53"/>
        <v>219</v>
      </c>
      <c r="O245" s="26">
        <f t="shared" si="45"/>
        <v>1</v>
      </c>
      <c r="P245" s="45">
        <f t="shared" si="46"/>
        <v>0</v>
      </c>
      <c r="Q245" s="45">
        <f t="shared" si="47"/>
        <v>0</v>
      </c>
      <c r="R245" s="26" t="b">
        <f t="shared" si="48"/>
        <v>1</v>
      </c>
      <c r="S245" s="26">
        <f t="shared" si="51"/>
        <v>0</v>
      </c>
      <c r="T245" s="26">
        <f t="shared" si="49"/>
        <v>0</v>
      </c>
      <c r="U245" s="26">
        <f t="shared" si="52"/>
        <v>1</v>
      </c>
    </row>
    <row r="246" spans="13:21" s="26" customFormat="1" ht="15.95" hidden="1" customHeight="1" x14ac:dyDescent="0.2">
      <c r="M246" s="26">
        <f t="shared" si="50"/>
        <v>220</v>
      </c>
      <c r="N246" s="44">
        <f t="shared" si="53"/>
        <v>220</v>
      </c>
      <c r="O246" s="26">
        <f t="shared" si="45"/>
        <v>2</v>
      </c>
      <c r="P246" s="45">
        <f t="shared" si="46"/>
        <v>0</v>
      </c>
      <c r="Q246" s="45">
        <f t="shared" si="47"/>
        <v>0</v>
      </c>
      <c r="R246" s="26" t="b">
        <f t="shared" si="48"/>
        <v>1</v>
      </c>
      <c r="S246" s="26">
        <f t="shared" si="51"/>
        <v>0</v>
      </c>
      <c r="T246" s="26">
        <f t="shared" si="49"/>
        <v>0</v>
      </c>
      <c r="U246" s="26">
        <f t="shared" si="52"/>
        <v>1</v>
      </c>
    </row>
    <row r="247" spans="13:21" s="26" customFormat="1" ht="15.95" hidden="1" customHeight="1" x14ac:dyDescent="0.2">
      <c r="M247" s="26">
        <f t="shared" si="50"/>
        <v>221</v>
      </c>
      <c r="N247" s="44">
        <f t="shared" si="53"/>
        <v>221</v>
      </c>
      <c r="O247" s="26">
        <f t="shared" si="45"/>
        <v>3</v>
      </c>
      <c r="P247" s="45">
        <f t="shared" si="46"/>
        <v>0</v>
      </c>
      <c r="Q247" s="45">
        <f t="shared" si="47"/>
        <v>0</v>
      </c>
      <c r="R247" s="26" t="b">
        <f t="shared" si="48"/>
        <v>1</v>
      </c>
      <c r="S247" s="26">
        <f t="shared" si="51"/>
        <v>0</v>
      </c>
      <c r="T247" s="26">
        <f t="shared" si="49"/>
        <v>0</v>
      </c>
      <c r="U247" s="26">
        <f t="shared" si="52"/>
        <v>1</v>
      </c>
    </row>
    <row r="248" spans="13:21" s="26" customFormat="1" ht="15.95" hidden="1" customHeight="1" x14ac:dyDescent="0.2">
      <c r="M248" s="26">
        <f t="shared" si="50"/>
        <v>222</v>
      </c>
      <c r="N248" s="44">
        <f t="shared" si="53"/>
        <v>222</v>
      </c>
      <c r="O248" s="26">
        <f t="shared" si="45"/>
        <v>4</v>
      </c>
      <c r="P248" s="45">
        <f t="shared" si="46"/>
        <v>0</v>
      </c>
      <c r="Q248" s="45">
        <f t="shared" si="47"/>
        <v>0</v>
      </c>
      <c r="R248" s="26" t="b">
        <f t="shared" si="48"/>
        <v>1</v>
      </c>
      <c r="S248" s="26">
        <f t="shared" si="51"/>
        <v>0</v>
      </c>
      <c r="T248" s="26">
        <f t="shared" si="49"/>
        <v>0</v>
      </c>
      <c r="U248" s="26">
        <f t="shared" si="52"/>
        <v>1</v>
      </c>
    </row>
    <row r="249" spans="13:21" s="26" customFormat="1" ht="15.95" hidden="1" customHeight="1" x14ac:dyDescent="0.2">
      <c r="M249" s="26">
        <f t="shared" si="50"/>
        <v>223</v>
      </c>
      <c r="N249" s="44">
        <f t="shared" si="53"/>
        <v>223</v>
      </c>
      <c r="O249" s="26">
        <f t="shared" si="45"/>
        <v>5</v>
      </c>
      <c r="P249" s="45">
        <f t="shared" si="46"/>
        <v>0</v>
      </c>
      <c r="Q249" s="45">
        <f t="shared" si="47"/>
        <v>0</v>
      </c>
      <c r="R249" s="26" t="b">
        <f t="shared" si="48"/>
        <v>1</v>
      </c>
      <c r="S249" s="26">
        <f t="shared" si="51"/>
        <v>0</v>
      </c>
      <c r="T249" s="26">
        <f t="shared" si="49"/>
        <v>0</v>
      </c>
      <c r="U249" s="26">
        <f t="shared" si="52"/>
        <v>1</v>
      </c>
    </row>
    <row r="250" spans="13:21" s="26" customFormat="1" ht="15.95" hidden="1" customHeight="1" x14ac:dyDescent="0.2">
      <c r="M250" s="26">
        <f t="shared" si="50"/>
        <v>224</v>
      </c>
      <c r="N250" s="44">
        <f t="shared" si="53"/>
        <v>224</v>
      </c>
      <c r="O250" s="26">
        <f t="shared" si="45"/>
        <v>6</v>
      </c>
      <c r="P250" s="45">
        <f t="shared" si="46"/>
        <v>0</v>
      </c>
      <c r="Q250" s="45">
        <f t="shared" si="47"/>
        <v>0</v>
      </c>
      <c r="R250" s="26" t="b">
        <f t="shared" si="48"/>
        <v>1</v>
      </c>
      <c r="S250" s="26">
        <f t="shared" si="51"/>
        <v>0</v>
      </c>
      <c r="T250" s="26">
        <f t="shared" si="49"/>
        <v>0</v>
      </c>
      <c r="U250" s="26">
        <f t="shared" si="52"/>
        <v>1</v>
      </c>
    </row>
    <row r="251" spans="13:21" s="26" customFormat="1" ht="15.95" hidden="1" customHeight="1" x14ac:dyDescent="0.2">
      <c r="M251" s="26">
        <f t="shared" si="50"/>
        <v>225</v>
      </c>
      <c r="N251" s="44">
        <f t="shared" si="53"/>
        <v>225</v>
      </c>
      <c r="O251" s="26">
        <f t="shared" si="45"/>
        <v>7</v>
      </c>
      <c r="P251" s="45">
        <f t="shared" si="46"/>
        <v>0</v>
      </c>
      <c r="Q251" s="45">
        <f t="shared" si="47"/>
        <v>0</v>
      </c>
      <c r="R251" s="26" t="b">
        <f t="shared" si="48"/>
        <v>1</v>
      </c>
      <c r="S251" s="26">
        <f t="shared" si="51"/>
        <v>0</v>
      </c>
      <c r="T251" s="26">
        <f t="shared" si="49"/>
        <v>0</v>
      </c>
      <c r="U251" s="26">
        <f t="shared" si="52"/>
        <v>1</v>
      </c>
    </row>
    <row r="252" spans="13:21" s="26" customFormat="1" ht="15.95" hidden="1" customHeight="1" x14ac:dyDescent="0.2">
      <c r="M252" s="26">
        <f t="shared" si="50"/>
        <v>226</v>
      </c>
      <c r="N252" s="44">
        <f t="shared" si="53"/>
        <v>226</v>
      </c>
      <c r="O252" s="26">
        <f t="shared" si="45"/>
        <v>1</v>
      </c>
      <c r="P252" s="45">
        <f t="shared" si="46"/>
        <v>0</v>
      </c>
      <c r="Q252" s="45">
        <f t="shared" si="47"/>
        <v>0</v>
      </c>
      <c r="R252" s="26" t="b">
        <f t="shared" si="48"/>
        <v>1</v>
      </c>
      <c r="S252" s="26">
        <f t="shared" si="51"/>
        <v>0</v>
      </c>
      <c r="T252" s="26">
        <f t="shared" si="49"/>
        <v>0</v>
      </c>
      <c r="U252" s="26">
        <f t="shared" si="52"/>
        <v>1</v>
      </c>
    </row>
    <row r="253" spans="13:21" s="26" customFormat="1" ht="15.95" hidden="1" customHeight="1" x14ac:dyDescent="0.2">
      <c r="M253" s="26">
        <f t="shared" si="50"/>
        <v>227</v>
      </c>
      <c r="N253" s="44">
        <f t="shared" si="53"/>
        <v>227</v>
      </c>
      <c r="O253" s="26">
        <f t="shared" si="45"/>
        <v>2</v>
      </c>
      <c r="P253" s="45">
        <f t="shared" si="46"/>
        <v>0</v>
      </c>
      <c r="Q253" s="45">
        <f t="shared" si="47"/>
        <v>0</v>
      </c>
      <c r="R253" s="26" t="b">
        <f t="shared" si="48"/>
        <v>1</v>
      </c>
      <c r="S253" s="26">
        <f t="shared" si="51"/>
        <v>0</v>
      </c>
      <c r="T253" s="26">
        <f t="shared" si="49"/>
        <v>0</v>
      </c>
      <c r="U253" s="26">
        <f t="shared" si="52"/>
        <v>1</v>
      </c>
    </row>
    <row r="254" spans="13:21" s="26" customFormat="1" ht="15.95" hidden="1" customHeight="1" x14ac:dyDescent="0.2">
      <c r="M254" s="26">
        <f t="shared" si="50"/>
        <v>228</v>
      </c>
      <c r="N254" s="44">
        <f t="shared" si="53"/>
        <v>228</v>
      </c>
      <c r="O254" s="26">
        <f t="shared" si="45"/>
        <v>3</v>
      </c>
      <c r="P254" s="45">
        <f t="shared" si="46"/>
        <v>0</v>
      </c>
      <c r="Q254" s="45">
        <f t="shared" si="47"/>
        <v>0</v>
      </c>
      <c r="R254" s="26" t="b">
        <f t="shared" si="48"/>
        <v>1</v>
      </c>
      <c r="S254" s="26">
        <f t="shared" si="51"/>
        <v>0</v>
      </c>
      <c r="T254" s="26">
        <f t="shared" si="49"/>
        <v>0</v>
      </c>
      <c r="U254" s="26">
        <f t="shared" si="52"/>
        <v>1</v>
      </c>
    </row>
    <row r="255" spans="13:21" s="26" customFormat="1" ht="15.95" hidden="1" customHeight="1" x14ac:dyDescent="0.2">
      <c r="M255" s="26">
        <f t="shared" si="50"/>
        <v>229</v>
      </c>
      <c r="N255" s="44">
        <f t="shared" si="53"/>
        <v>229</v>
      </c>
      <c r="O255" s="26">
        <f t="shared" si="45"/>
        <v>4</v>
      </c>
      <c r="P255" s="45">
        <f t="shared" si="46"/>
        <v>0</v>
      </c>
      <c r="Q255" s="45">
        <f t="shared" si="47"/>
        <v>0</v>
      </c>
      <c r="R255" s="26" t="b">
        <f t="shared" si="48"/>
        <v>1</v>
      </c>
      <c r="S255" s="26">
        <f t="shared" si="51"/>
        <v>0</v>
      </c>
      <c r="T255" s="26">
        <f t="shared" si="49"/>
        <v>0</v>
      </c>
      <c r="U255" s="26">
        <f t="shared" si="52"/>
        <v>1</v>
      </c>
    </row>
    <row r="256" spans="13:21" s="26" customFormat="1" ht="15.95" hidden="1" customHeight="1" x14ac:dyDescent="0.2">
      <c r="M256" s="26">
        <f t="shared" si="50"/>
        <v>230</v>
      </c>
      <c r="N256" s="44">
        <f t="shared" si="53"/>
        <v>230</v>
      </c>
      <c r="O256" s="26">
        <f t="shared" si="45"/>
        <v>5</v>
      </c>
      <c r="P256" s="45">
        <f t="shared" si="46"/>
        <v>0</v>
      </c>
      <c r="Q256" s="45">
        <f t="shared" si="47"/>
        <v>0</v>
      </c>
      <c r="R256" s="26" t="b">
        <f t="shared" si="48"/>
        <v>1</v>
      </c>
      <c r="S256" s="26">
        <f t="shared" si="51"/>
        <v>0</v>
      </c>
      <c r="T256" s="26">
        <f t="shared" si="49"/>
        <v>0</v>
      </c>
      <c r="U256" s="26">
        <f t="shared" si="52"/>
        <v>1</v>
      </c>
    </row>
    <row r="257" spans="13:21" s="26" customFormat="1" ht="15.95" hidden="1" customHeight="1" x14ac:dyDescent="0.2">
      <c r="M257" s="26">
        <f t="shared" si="50"/>
        <v>231</v>
      </c>
      <c r="N257" s="44">
        <f t="shared" si="53"/>
        <v>231</v>
      </c>
      <c r="O257" s="26">
        <f t="shared" si="45"/>
        <v>6</v>
      </c>
      <c r="P257" s="45">
        <f t="shared" si="46"/>
        <v>0</v>
      </c>
      <c r="Q257" s="45">
        <f t="shared" si="47"/>
        <v>0</v>
      </c>
      <c r="R257" s="26" t="b">
        <f t="shared" si="48"/>
        <v>1</v>
      </c>
      <c r="S257" s="26">
        <f t="shared" si="51"/>
        <v>0</v>
      </c>
      <c r="T257" s="26">
        <f t="shared" si="49"/>
        <v>0</v>
      </c>
      <c r="U257" s="26">
        <f t="shared" si="52"/>
        <v>1</v>
      </c>
    </row>
    <row r="258" spans="13:21" s="26" customFormat="1" ht="15.95" customHeight="1" x14ac:dyDescent="0.2"/>
    <row r="259" spans="13:21" s="26" customFormat="1" ht="15.95" customHeight="1" x14ac:dyDescent="0.2"/>
    <row r="260" spans="13:21" s="26" customFormat="1" ht="15.95" customHeight="1" x14ac:dyDescent="0.2"/>
    <row r="261" spans="13:21" s="26" customFormat="1" ht="15.95" customHeight="1" x14ac:dyDescent="0.2"/>
    <row r="262" spans="13:21" s="26" customFormat="1" ht="15.95" customHeight="1" x14ac:dyDescent="0.2"/>
    <row r="263" spans="13:21" s="26" customFormat="1" ht="15.95" customHeight="1" x14ac:dyDescent="0.2"/>
    <row r="264" spans="13:21" s="26" customFormat="1" ht="15.95" customHeight="1" x14ac:dyDescent="0.2"/>
    <row r="265" spans="13:21" s="26" customFormat="1" ht="15.95" customHeight="1" x14ac:dyDescent="0.2"/>
    <row r="266" spans="13:21" s="26" customFormat="1" ht="15.95" customHeight="1" x14ac:dyDescent="0.2"/>
  </sheetData>
  <dataConsolidate/>
  <mergeCells count="6">
    <mergeCell ref="L15:L16"/>
    <mergeCell ref="A1:C1"/>
    <mergeCell ref="I2:L4"/>
    <mergeCell ref="F15:G19"/>
    <mergeCell ref="E2:G2"/>
    <mergeCell ref="E3:G3"/>
  </mergeCells>
  <phoneticPr fontId="0" type="noConversion"/>
  <conditionalFormatting sqref="A23">
    <cfRule type="containsText" dxfId="7" priority="5" stopIfTrue="1" operator="containsText" text="ingevuld">
      <formula>NOT(ISERROR(SEARCH("ingevuld",A23)))</formula>
    </cfRule>
  </conditionalFormatting>
  <conditionalFormatting sqref="C21">
    <cfRule type="containsText" dxfId="6" priority="6" stopIfTrue="1" operator="containsText" text="links">
      <formula>NOT(ISERROR(SEARCH("links",C21)))</formula>
    </cfRule>
  </conditionalFormatting>
  <conditionalFormatting sqref="F15">
    <cfRule type="containsText" dxfId="5" priority="1" stopIfTrue="1" operator="containsText" text="tijdvak">
      <formula>NOT(ISERROR(SEARCH("tijdvak",F15)))</formula>
    </cfRule>
    <cfRule type="cellIs" dxfId="4" priority="2" stopIfTrue="1" operator="equal">
      <formula>"hierboven"</formula>
    </cfRule>
    <cfRule type="containsText" priority="3" stopIfTrue="1" operator="containsText" text="personeel">
      <formula>NOT(ISERROR(SEARCH("personeel",F15)))</formula>
    </cfRule>
    <cfRule type="containsText" dxfId="3" priority="4" stopIfTrue="1" operator="containsText" text="personeel">
      <formula>NOT(ISERROR(SEARCH("personeel",F15)))</formula>
    </cfRule>
    <cfRule type="containsText" dxfId="2" priority="8" stopIfTrue="1" operator="containsText" text="overlappend">
      <formula>NOT(ISERROR(SEARCH("overlappend",F15)))</formula>
    </cfRule>
  </conditionalFormatting>
  <conditionalFormatting sqref="F21">
    <cfRule type="containsText" dxfId="1" priority="7" stopIfTrue="1" operator="containsText" text="links">
      <formula>NOT(ISERROR(SEARCH("links",F21)))</formula>
    </cfRule>
  </conditionalFormatting>
  <conditionalFormatting sqref="I13">
    <cfRule type="containsText" dxfId="0" priority="9" stopIfTrue="1" operator="containsText" text="opgenomen">
      <formula>NOT(ISERROR(SEARCH("opgenomen",I13)))</formula>
    </cfRule>
  </conditionalFormatting>
  <dataValidations xWindow="129" yWindow="244" count="18">
    <dataValidation type="date" operator="greaterThan" allowBlank="1" showInputMessage="1" showErrorMessage="1" errorTitle="Vermoedelijke bevallingsdatum" error="De datum (dd-mm-jj) moet liggen na 1/1/2003." sqref="G5" xr:uid="{00000000-0002-0000-0000-000000000000}">
      <formula1>37622</formula1>
    </dataValidation>
    <dataValidation allowBlank="1" showInputMessage="1" showErrorMessage="1" promptTitle="info" prompt="Alleen in de gele velden waar tekst voor staat een datum  _x000a_(dd-mm-jj) invullen._x000a_Als u de muis op een cel houdt met in de rechterbovenhoek een rood driehoekje, krijgt u meer informatie." sqref="E1" xr:uid="{00000000-0002-0000-0000-000001000000}"/>
    <dataValidation allowBlank="1" showInputMessage="1" showErrorMessage="1" promptTitle="Info" prompt="Alleen in de gele velden waar tekst voor staat een datum  (dd-mm-jj) invullen. Als u de muis op een cel houdt met in de rechterbovenhoek een rood driehoekje, krijgt u meer informatie." sqref="D1" xr:uid="{00000000-0002-0000-0000-000002000000}"/>
    <dataValidation type="date" allowBlank="1" showInputMessage="1" showErrorMessage="1" errorTitle="Datum ingang verlof" error="De datum (dd-mm-jj) moet liggen op of tussen de hierboven berekende data._x000a_Als de baby geboren wordt voor de vroegste datum ingang verlof, breng dan eerst de geboortedatum in en daarna hier ook." sqref="G8" xr:uid="{00000000-0002-0000-0000-000003000000}">
      <formula1>V1</formula1>
      <formula2>V2</formula2>
    </dataValidation>
    <dataValidation type="decimal" allowBlank="1" showInputMessage="1" showErrorMessage="1" errorTitle="werkuren" error="Een getal tussen 1 en 10 invullen. Voor het decimale teken een komma gebruiken." sqref="L5:L9" xr:uid="{00000000-0002-0000-0000-000004000000}">
      <formula1>1</formula1>
      <formula2>10</formula2>
    </dataValidation>
    <dataValidation type="decimal" allowBlank="1" showInputMessage="1" showErrorMessage="1" errorTitle="uren in periode" error="Vul hier de opgenomen verlof uren over die periode in. Voor het decimale teken een komma gebruiken!" sqref="L17:L27" xr:uid="{00000000-0002-0000-0000-000005000000}">
      <formula1>1</formula1>
      <formula2>500</formula2>
    </dataValidation>
    <dataValidation type="date" operator="greaterThanOrEqual" showInputMessage="1" showErrorMessage="1" errorTitle="van" error="De begindatum moet op of na de vorige t/m-datum liggen!" sqref="J18:J27" xr:uid="{00000000-0002-0000-0000-000006000000}">
      <formula1>IF(OR(J17=0,K17=0),99999,K17)</formula1>
    </dataValidation>
    <dataValidation allowBlank="1" showInputMessage="1" showErrorMessage="1" promptTitle="Info" prompt="Alleen in de gele velden waar tekst voor staat een datum  (dd-mm-jj) invullen. Als u de muis op een cel houdt met in de rechterbovenhoek een rood driehoekje, krijgt u meer informatie._x000a_" sqref="A1:C1" xr:uid="{00000000-0002-0000-0000-000007000000}"/>
    <dataValidation type="list" allowBlank="1" showInputMessage="1" showErrorMessage="1" sqref="B21" xr:uid="{00000000-0002-0000-0000-000008000000}">
      <formula1>"ja/nee, ja, nee"</formula1>
    </dataValidation>
    <dataValidation type="date" operator="greaterThanOrEqual" showInputMessage="1" showErrorMessage="1" errorTitle="t/m" error="Datum moet na datum ingang liggen!" sqref="B16:B19" xr:uid="{00000000-0002-0000-0000-000009000000}">
      <formula1>IF(A16=0,99999,A16)</formula1>
    </dataValidation>
    <dataValidation type="date" operator="greaterThanOrEqual" showInputMessage="1" showErrorMessage="1" errorTitle="t/m" error="Datum moet na datum ingang liggen!" sqref="E16:E19" xr:uid="{00000000-0002-0000-0000-00000A000000}">
      <formula1>IF(D16=0,99999,D19)</formula1>
    </dataValidation>
    <dataValidation type="date" operator="greaterThan" allowBlank="1" showInputMessage="1" showErrorMessage="1" errorTitle="datum ingang" error="Hier een datum invullen die ligt op of na 1/8/2015." sqref="A16:A19 D16:D19" xr:uid="{00000000-0002-0000-0000-00000B000000}">
      <formula1>42216</formula1>
    </dataValidation>
    <dataValidation type="date" showInputMessage="1" showErrorMessage="1" errorTitle="t/m" error="De t/m-datum moet op of na de begindatum liggen!" sqref="K17:K27" xr:uid="{00000000-0002-0000-0000-00000C000000}">
      <formula1>IF(J17=0,99999,J17)</formula1>
      <formula2>$K$14</formula2>
    </dataValidation>
    <dataValidation type="date" errorStyle="warning" operator="greaterThanOrEqual" allowBlank="1" showInputMessage="1" showErrorMessage="1" errorTitle="geboortedatum" error="Een eerdere bevalling beinvloedt de einddatum niet, behalve als de geboortedatum ligt voor de vroegste datum ingang verlof. Vul bij datum ingang verlof in de geboortedatum van de baby._x000a_U kunt altijd kiezen voor &quot;doorgaan&quot;." sqref="G11" xr:uid="{00000000-0002-0000-0000-00000D000000}">
      <formula1>G5</formula1>
    </dataValidation>
    <dataValidation type="date" allowBlank="1" showInputMessage="1" showErrorMessage="1" sqref="E10" xr:uid="{00000000-0002-0000-0000-00000E000000}">
      <formula1>G6</formula1>
      <formula2>G8</formula2>
    </dataValidation>
    <dataValidation type="date" allowBlank="1" showInputMessage="1" showErrorMessage="1" errorTitle="t/m" error="Datum moet liggen tussen de hierboven genoemde data." sqref="G10" xr:uid="{00000000-0002-0000-0000-00000F000000}">
      <formula1>E10</formula1>
      <formula2>G8-1</formula2>
    </dataValidation>
    <dataValidation type="date" operator="greaterThanOrEqual" showInputMessage="1" showErrorMessage="1" errorTitle="datum" error="Hier een geldige datum (dd-mm-jj) invullen. Die moet liggen na uw bevallingsverlof." sqref="J17" xr:uid="{00000000-0002-0000-0000-000010000000}">
      <formula1>IF(G23&gt;0,G23,G12+1)</formula1>
    </dataValidation>
    <dataValidation type="date" allowBlank="1" showInputMessage="1" showErrorMessage="1" errorTitle="verlof tijdelijk stoppen" error="Datum moet op of na de datum hierboven en op of voor de laatste dag verlof liggen." sqref="G23" xr:uid="{00000000-0002-0000-0000-000011000000}">
      <formula1>G22</formula1>
      <formula2>G12</formula2>
    </dataValidation>
  </dataValidations>
  <pageMargins left="0.75" right="0.75" top="1.1458333333333333" bottom="1" header="0.5" footer="0.5"/>
  <pageSetup paperSize="9" scale="74" orientation="landscape" r:id="rId1"/>
  <headerFooter alignWithMargins="0">
    <oddHeader>&amp;L&amp;"Verdana,Vet"Berekening zwangerschaps- en bevallingsverlof 
&amp;"Verdana,Standaard"&amp;8conform artikel 8 van de ZAPO en artikel 8 van de ZAVO&amp;R&amp;G</oddHeader>
    <oddFooter>&amp;L&amp;"Verdana,Standaard"&amp;7Versie 2017&amp;R&amp;"Verdana,Standaard"&amp;7&amp;D</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D7BEE3926C946AF30CBC85E39240F" ma:contentTypeVersion="4" ma:contentTypeDescription="Een nieuw document maken." ma:contentTypeScope="" ma:versionID="a8ba26c9c0ecdff500eb40e244f610f0">
  <xsd:schema xmlns:xsd="http://www.w3.org/2001/XMLSchema" xmlns:xs="http://www.w3.org/2001/XMLSchema" xmlns:p="http://schemas.microsoft.com/office/2006/metadata/properties" xmlns:ns2="00832a74-b451-408a-85e5-730c67f0fdd4" xmlns:ns3="4bfc1d56-4c81-443e-97a6-9cce120ff84b" targetNamespace="http://schemas.microsoft.com/office/2006/metadata/properties" ma:root="true" ma:fieldsID="96e3215a4a6f59c82ad86c38ccd90f0e" ns2:_="" ns3:_="">
    <xsd:import namespace="00832a74-b451-408a-85e5-730c67f0fdd4"/>
    <xsd:import namespace="4bfc1d56-4c81-443e-97a6-9cce120ff8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832a74-b451-408a-85e5-730c67f0fd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fc1d56-4c81-443e-97a6-9cce120ff84b"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2BDB33-5981-4B46-9876-36C4CE30D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832a74-b451-408a-85e5-730c67f0fdd4"/>
    <ds:schemaRef ds:uri="4bfc1d56-4c81-443e-97a6-9cce120ff8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274B67-C31D-47A6-B986-6E7E04C3DD16}">
  <ds:schemaRefs>
    <ds:schemaRef ds:uri="http://schemas.microsoft.com/sharepoint/v3/contenttype/forms"/>
  </ds:schemaRefs>
</ds:datastoreItem>
</file>

<file path=customXml/itemProps3.xml><?xml version="1.0" encoding="utf-8"?>
<ds:datastoreItem xmlns:ds="http://schemas.openxmlformats.org/officeDocument/2006/customXml" ds:itemID="{B36AA6FF-142A-4294-B1B2-2E624A1AB380}">
  <ds:schemaRefs>
    <ds:schemaRef ds:uri="http://purl.org/dc/dcmitype/"/>
    <ds:schemaRef ds:uri="http://schemas.microsoft.com/office/2006/documentManagement/types"/>
    <ds:schemaRef ds:uri="00832a74-b451-408a-85e5-730c67f0fdd4"/>
    <ds:schemaRef ds:uri="http://schemas.microsoft.com/office/infopath/2007/PartnerControls"/>
    <ds:schemaRef ds:uri="http://purl.org/dc/terms/"/>
    <ds:schemaRef ds:uri="http://purl.org/dc/elements/1.1/"/>
    <ds:schemaRef ds:uri="http://www.w3.org/XML/1998/namespace"/>
    <ds:schemaRef ds:uri="http://schemas.openxmlformats.org/package/2006/metadata/core-properties"/>
    <ds:schemaRef ds:uri="4bfc1d56-4c81-443e-97a6-9cce120ff84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Manager/>
  <Company>Onderwijsbureau Meppel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r.cools@onsonderwijsbureau.nl</dc:creator>
  <cp:keywords/>
  <dc:description/>
  <cp:lastModifiedBy>Laudy Janssens | ONS Onderwijsbureau</cp:lastModifiedBy>
  <cp:revision/>
  <dcterms:created xsi:type="dcterms:W3CDTF">2003-10-03T12:17:00Z</dcterms:created>
  <dcterms:modified xsi:type="dcterms:W3CDTF">2025-07-23T07:45:05Z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0x010100B8AD7BEE3926C946AF30CBC85E39240F</vt:lpwstr>
  </property>
  <property fmtid="{D5CDD505-2E9C-101B-9397-08002B2CF9AE}" pid="3" name="TaxKeyword">
    <vt:lpwstr/>
  </property>
  <property fmtid="{D5CDD505-2E9C-101B-9397-08002B2CF9AE}" pid="4" name="Order">
    <vt:r8>9100</vt:r8>
  </property>
  <property fmtid="{D5CDD505-2E9C-101B-9397-08002B2CF9AE}" pid="5" name="xd_Signature">
    <vt:bool>false</vt:bool>
  </property>
  <property fmtid="{D5CDD505-2E9C-101B-9397-08002B2CF9AE}" pid="6" name="xd_ProgID">
    <vt:lpwstr/>
  </property>
  <property fmtid="{D5CDD505-2E9C-101B-9397-08002B2CF9AE}" pid="7" name="Sitepublicatie">
    <vt:bool>true</vt:bool>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